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936"/>
  </bookViews>
  <sheets>
    <sheet name="SISTEMA INTEGRAL" sheetId="3" r:id="rId1"/>
    <sheet name="EURUSD_XAUUSD" sheetId="4" r:id="rId2"/>
  </sheets>
  <definedNames>
    <definedName name="_xlnm._FilterDatabase" localSheetId="0" hidden="1">'SISTEMA INTEGRAL'!$A$4:$M$94</definedName>
  </definedNames>
  <calcPr calcId="145621"/>
</workbook>
</file>

<file path=xl/calcChain.xml><?xml version="1.0" encoding="utf-8"?>
<calcChain xmlns="http://schemas.openxmlformats.org/spreadsheetml/2006/main">
  <c r="F4" i="3" l="1"/>
  <c r="B49" i="4" l="1"/>
  <c r="B50" i="4"/>
  <c r="B51" i="4"/>
  <c r="B52" i="4"/>
  <c r="B53" i="4"/>
  <c r="B54" i="4"/>
  <c r="A49" i="4"/>
  <c r="A50" i="4"/>
  <c r="A51" i="4"/>
  <c r="A52" i="4"/>
  <c r="A53" i="4"/>
  <c r="A54" i="4"/>
  <c r="A45" i="4"/>
  <c r="A46" i="4"/>
  <c r="A47" i="4"/>
  <c r="A48" i="4"/>
  <c r="A44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18" i="4"/>
  <c r="A19" i="4"/>
  <c r="A20" i="4"/>
  <c r="A21" i="4"/>
  <c r="A22" i="4"/>
  <c r="A23" i="4"/>
  <c r="A24" i="4"/>
  <c r="B24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2" i="4"/>
  <c r="C101" i="3"/>
  <c r="C105" i="3" s="1"/>
  <c r="C106" i="3" l="1"/>
  <c r="B101" i="3"/>
  <c r="B106" i="3" s="1"/>
  <c r="F79" i="3"/>
  <c r="G79" i="3" s="1"/>
  <c r="B44" i="4" s="1"/>
  <c r="F85" i="3"/>
  <c r="G85" i="3" s="1"/>
  <c r="B45" i="4" s="1"/>
  <c r="F59" i="3"/>
  <c r="G59" i="3" s="1"/>
  <c r="B38" i="4" s="1"/>
  <c r="F65" i="3"/>
  <c r="G65" i="3" s="1"/>
  <c r="B40" i="4" s="1"/>
  <c r="F49" i="3"/>
  <c r="G49" i="3" s="1"/>
  <c r="B35" i="4" s="1"/>
  <c r="F23" i="3"/>
  <c r="G23" i="3" s="1"/>
  <c r="B30" i="4" s="1"/>
  <c r="F19" i="3"/>
  <c r="G19" i="3" s="1"/>
  <c r="B29" i="4" s="1"/>
  <c r="F17" i="3"/>
  <c r="G17" i="3" s="1"/>
  <c r="B28" i="4" s="1"/>
  <c r="F11" i="3"/>
  <c r="G11" i="3" s="1"/>
  <c r="B27" i="4" s="1"/>
  <c r="F7" i="3"/>
  <c r="G7" i="3" s="1"/>
  <c r="B26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F51" i="3"/>
  <c r="G51" i="3" s="1"/>
  <c r="B36" i="4" s="1"/>
  <c r="F55" i="3"/>
  <c r="G55" i="3" s="1"/>
  <c r="B37" i="4" s="1"/>
  <c r="F61" i="3"/>
  <c r="G61" i="3" s="1"/>
  <c r="B39" i="4" s="1"/>
  <c r="F71" i="3"/>
  <c r="G71" i="3" s="1"/>
  <c r="B41" i="4" s="1"/>
  <c r="F73" i="3"/>
  <c r="G73" i="3" s="1"/>
  <c r="B42" i="4" s="1"/>
  <c r="F75" i="3"/>
  <c r="G75" i="3" s="1"/>
  <c r="B43" i="4" s="1"/>
  <c r="F87" i="3"/>
  <c r="G87" i="3" s="1"/>
  <c r="B46" i="4" s="1"/>
  <c r="F89" i="3"/>
  <c r="G89" i="3" s="1"/>
  <c r="B47" i="4" s="1"/>
  <c r="F93" i="3"/>
  <c r="G93" i="3" s="1"/>
  <c r="B48" i="4" s="1"/>
  <c r="F21" i="3"/>
  <c r="G21" i="3" s="1"/>
  <c r="B6" i="4" s="1"/>
  <c r="F25" i="3"/>
  <c r="G25" i="3" s="1"/>
  <c r="B7" i="4" s="1"/>
  <c r="F29" i="3"/>
  <c r="G29" i="3" s="1"/>
  <c r="B8" i="4" s="1"/>
  <c r="F33" i="3"/>
  <c r="G33" i="3" s="1"/>
  <c r="B9" i="4" s="1"/>
  <c r="F39" i="3"/>
  <c r="G39" i="3" s="1"/>
  <c r="B11" i="4" s="1"/>
  <c r="F41" i="3"/>
  <c r="G41" i="3" s="1"/>
  <c r="B12" i="4" s="1"/>
  <c r="F43" i="3"/>
  <c r="G43" i="3" s="1"/>
  <c r="B13" i="4" s="1"/>
  <c r="F47" i="3"/>
  <c r="G47" i="3" s="1"/>
  <c r="B14" i="4" s="1"/>
  <c r="F53" i="3"/>
  <c r="G53" i="3" s="1"/>
  <c r="B15" i="4" s="1"/>
  <c r="F57" i="3"/>
  <c r="G57" i="3" s="1"/>
  <c r="B16" i="4" s="1"/>
  <c r="F63" i="3"/>
  <c r="G63" i="3" s="1"/>
  <c r="B17" i="4" s="1"/>
  <c r="F67" i="3"/>
  <c r="G67" i="3" s="1"/>
  <c r="B18" i="4" s="1"/>
  <c r="F69" i="3"/>
  <c r="G69" i="3" s="1"/>
  <c r="B19" i="4" s="1"/>
  <c r="F91" i="3"/>
  <c r="G91" i="3" s="1"/>
  <c r="B23" i="4" s="1"/>
  <c r="F15" i="3"/>
  <c r="G15" i="3" s="1"/>
  <c r="B5" i="4" s="1"/>
  <c r="F13" i="3"/>
  <c r="G13" i="3" s="1"/>
  <c r="B4" i="4" s="1"/>
  <c r="F9" i="3"/>
  <c r="G9" i="3" s="1"/>
  <c r="B3" i="4" s="1"/>
  <c r="F5" i="3"/>
  <c r="H5" i="3" s="1"/>
  <c r="I5" i="3" s="1"/>
  <c r="J4" i="3"/>
  <c r="F45" i="3"/>
  <c r="G45" i="3" s="1"/>
  <c r="B34" i="4" s="1"/>
  <c r="F35" i="3"/>
  <c r="G35" i="3" s="1"/>
  <c r="B33" i="4" s="1"/>
  <c r="F31" i="3"/>
  <c r="G31" i="3" s="1"/>
  <c r="B32" i="4" s="1"/>
  <c r="F27" i="3"/>
  <c r="G27" i="3" s="1"/>
  <c r="B31" i="4" s="1"/>
  <c r="F83" i="3"/>
  <c r="G83" i="3" s="1"/>
  <c r="B22" i="4" s="1"/>
  <c r="F81" i="3"/>
  <c r="G81" i="3" s="1"/>
  <c r="B21" i="4" s="1"/>
  <c r="F77" i="3"/>
  <c r="G77" i="3" s="1"/>
  <c r="B20" i="4" s="1"/>
  <c r="K4" i="3"/>
  <c r="B107" i="3" l="1"/>
  <c r="C107" i="3"/>
  <c r="B105" i="3"/>
  <c r="L4" i="3"/>
  <c r="F37" i="3"/>
  <c r="G37" i="3" s="1"/>
  <c r="B10" i="4" s="1"/>
  <c r="G5" i="3"/>
  <c r="C100" i="3" l="1"/>
  <c r="B2" i="4"/>
  <c r="C2" i="4" s="1"/>
  <c r="C3" i="4" s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G4" i="3"/>
  <c r="C99" i="3" s="1"/>
  <c r="B100" i="3"/>
  <c r="A55" i="4" l="1"/>
  <c r="B55" i="4"/>
  <c r="H7" i="3"/>
  <c r="H9" i="3" s="1"/>
  <c r="I9" i="3" s="1"/>
  <c r="I7" i="3" l="1"/>
  <c r="H11" i="3"/>
  <c r="H13" i="3" s="1"/>
  <c r="H15" i="3" l="1"/>
  <c r="I15" i="3" s="1"/>
  <c r="I13" i="3"/>
  <c r="I11" i="3"/>
  <c r="H17" i="3" l="1"/>
  <c r="I17" i="3" s="1"/>
  <c r="H19" i="3" l="1"/>
  <c r="H21" i="3" s="1"/>
  <c r="I21" i="3" s="1"/>
  <c r="H23" i="3" l="1"/>
  <c r="H25" i="3" s="1"/>
  <c r="I25" i="3" s="1"/>
  <c r="I19" i="3"/>
  <c r="H27" i="3" l="1"/>
  <c r="H29" i="3" s="1"/>
  <c r="I29" i="3" s="1"/>
  <c r="I23" i="3"/>
  <c r="I27" i="3" l="1"/>
  <c r="H31" i="3"/>
  <c r="H33" i="3" s="1"/>
  <c r="I33" i="3" s="1"/>
  <c r="H35" i="3"/>
  <c r="H37" i="3" s="1"/>
  <c r="I31" i="3"/>
  <c r="H39" i="3" l="1"/>
  <c r="I37" i="3"/>
  <c r="I35" i="3"/>
  <c r="H41" i="3" l="1"/>
  <c r="I39" i="3"/>
  <c r="H43" i="3" l="1"/>
  <c r="I41" i="3"/>
  <c r="I43" i="3" l="1"/>
  <c r="H45" i="3"/>
  <c r="H47" i="3" l="1"/>
  <c r="I45" i="3"/>
  <c r="I47" i="3" l="1"/>
  <c r="H49" i="3"/>
  <c r="H51" i="3" l="1"/>
  <c r="I49" i="3"/>
  <c r="H53" i="3" l="1"/>
  <c r="I51" i="3"/>
  <c r="I53" i="3" l="1"/>
  <c r="H55" i="3"/>
  <c r="H57" i="3" l="1"/>
  <c r="I55" i="3"/>
  <c r="I57" i="3" l="1"/>
  <c r="H59" i="3"/>
  <c r="I59" i="3" l="1"/>
  <c r="H61" i="3"/>
  <c r="H63" i="3" l="1"/>
  <c r="I61" i="3"/>
  <c r="I63" i="3" l="1"/>
  <c r="H65" i="3"/>
  <c r="H67" i="3" l="1"/>
  <c r="I65" i="3"/>
  <c r="I67" i="3" l="1"/>
  <c r="H69" i="3"/>
  <c r="I69" i="3" l="1"/>
  <c r="H71" i="3"/>
  <c r="H73" i="3" l="1"/>
  <c r="I71" i="3"/>
  <c r="H75" i="3" l="1"/>
  <c r="I73" i="3"/>
  <c r="H77" i="3" l="1"/>
  <c r="I75" i="3"/>
  <c r="I77" i="3" l="1"/>
  <c r="H79" i="3"/>
  <c r="H81" i="3" l="1"/>
  <c r="I79" i="3"/>
  <c r="H83" i="3" l="1"/>
  <c r="I81" i="3"/>
  <c r="I83" i="3" l="1"/>
  <c r="H85" i="3"/>
  <c r="I85" i="3" l="1"/>
  <c r="H87" i="3"/>
  <c r="I87" i="3" l="1"/>
  <c r="H89" i="3"/>
  <c r="H91" i="3" l="1"/>
  <c r="I89" i="3"/>
  <c r="I91" i="3" l="1"/>
  <c r="H93" i="3"/>
  <c r="I93" i="3" s="1"/>
</calcChain>
</file>

<file path=xl/comments1.xml><?xml version="1.0" encoding="utf-8"?>
<comments xmlns="http://schemas.openxmlformats.org/spreadsheetml/2006/main">
  <authors>
    <author>VICTOR FERNANDEZ</author>
  </authors>
  <commentList>
    <comment ref="C100" authorId="0">
      <text>
        <r>
          <rPr>
            <b/>
            <sz val="9"/>
            <color indexed="81"/>
            <rFont val="Tahoma"/>
            <family val="2"/>
          </rPr>
          <t>GANANCIAS DIVIDIDO PARA LAS PERDIDAS EN VALOR ABSOLUTO. SI ES QUE ESTE VALOR ES MAYOR A 1 EL SISTEMA SALIO RENTABLE ESTE MES</t>
        </r>
      </text>
    </comment>
  </commentList>
</comments>
</file>

<file path=xl/sharedStrings.xml><?xml version="1.0" encoding="utf-8"?>
<sst xmlns="http://schemas.openxmlformats.org/spreadsheetml/2006/main" count="191" uniqueCount="53">
  <si>
    <t>CAPITAL INICIAL</t>
  </si>
  <si>
    <t>%G/P TOTAL</t>
  </si>
  <si>
    <t>ACUMULADO</t>
  </si>
  <si>
    <t>SWAP</t>
  </si>
  <si>
    <t>COMISION</t>
  </si>
  <si>
    <t>DIVISA/ACTIVO</t>
  </si>
  <si>
    <t>ESTRATEGIA</t>
  </si>
  <si>
    <t>DIA/SEMANA</t>
  </si>
  <si>
    <t>FECHA</t>
  </si>
  <si>
    <t>COMENTARIOS</t>
  </si>
  <si>
    <t>XAUUSD</t>
  </si>
  <si>
    <t>JUEVES</t>
  </si>
  <si>
    <t>EURUSD</t>
  </si>
  <si>
    <t>VIERNES</t>
  </si>
  <si>
    <t>LUNES</t>
  </si>
  <si>
    <t>MARTES</t>
  </si>
  <si>
    <t>MIERCOLES</t>
  </si>
  <si>
    <t>EL MES DE ENERO EL SISTEMA REPORTO LOS SIGUIENTES DATOS ESTADÍSTICOS</t>
  </si>
  <si>
    <t>%BENEFICIO</t>
  </si>
  <si>
    <t>PROFIT FACTOR</t>
  </si>
  <si>
    <t>Nro OPERACIONES</t>
  </si>
  <si>
    <t>TRADES GANADORES</t>
  </si>
  <si>
    <t>TRADES PERDORES</t>
  </si>
  <si>
    <t>TRADES BE (BREAK - EVEN)</t>
  </si>
  <si>
    <t>% RENTABLE (EFECTIVIDAD)</t>
  </si>
  <si>
    <t>% NO RENTABLE</t>
  </si>
  <si>
    <t>% BE (BREAK - EVEN)</t>
  </si>
  <si>
    <t>Nro MAX GANADAS CONSEC</t>
  </si>
  <si>
    <t>Nro MAX PERDIDAS CONSEC</t>
  </si>
  <si>
    <t>Nro PROM GANADAS CONSEC</t>
  </si>
  <si>
    <t>Nro PROM PERDIDAS CONSEC</t>
  </si>
  <si>
    <t>ELITE-EURUSD-INTRADAY</t>
  </si>
  <si>
    <t>ELITE-XAUUSD-INTRADAY</t>
  </si>
  <si>
    <t>G/P TOTAL</t>
  </si>
  <si>
    <t>ACUMULADO %</t>
  </si>
  <si>
    <t>CONCLUSIONES PARAMETROS</t>
  </si>
  <si>
    <t>SISTEMA ELITE - EURUSD - INTRADAY</t>
  </si>
  <si>
    <t>Hora_apertura_sesion</t>
  </si>
  <si>
    <t>Hora_cierre_sesion</t>
  </si>
  <si>
    <t>PorcentajeRiesgo</t>
  </si>
  <si>
    <t>SISTEMA ELITE - XAUUSD - INTRADAY</t>
  </si>
  <si>
    <t>Fechas Operativas (conectar robot)</t>
  </si>
  <si>
    <t>FEBRERO 2023 - 2024</t>
  </si>
  <si>
    <t>$G/P</t>
  </si>
  <si>
    <t>1.42</t>
  </si>
  <si>
    <t>1.55</t>
  </si>
  <si>
    <t>e</t>
  </si>
  <si>
    <t>FactorATR_Quiebre</t>
  </si>
  <si>
    <t>SLFactorATR</t>
  </si>
  <si>
    <t>TPFactorATR</t>
  </si>
  <si>
    <t>BalanceProfit_BE_Percent</t>
  </si>
  <si>
    <t>BalanceProfit_TP1_Percent</t>
  </si>
  <si>
    <t>según instrucciones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</si>
</sst>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.00_ ;_ &quot;$&quot;* \-#,##0.00_ ;_ &quot;$&quot;* &quot;-&quot;??_ ;_ @_ "/>
    <numFmt numFmtId="167" formatCode="#\ ##0.00;\-#\ ##0.00;0.00;"/>
    <numFmt numFmtId="168" formatCode="0.00_ ;\-0.00\ "/>
    <numFmt numFmtId="169" formatCode="_-* #.##.\ _€_-;\-* #.##.\ _€_-;_-* &quot;-&quot;??\ _€_-;_-@_ⴆ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rgb="FFFF0000"/>
      <name val="Calibri"/>
    </font>
    <font>
      <b/>
      <sz val="9"/>
      <color theme="1"/>
      <name val="Calibri"/>
      <family val="2"/>
    </font>
    <font>
      <b/>
      <sz val="9"/>
      <color theme="1"/>
      <name val="Calibri"/>
    </font>
    <font>
      <sz val="9"/>
      <color theme="1"/>
      <name val="Calibri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1" fillId="0" borderId="1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0" xfId="0" applyBorder="1" applyAlignment="1"/>
    <xf numFmtId="0" fontId="1" fillId="0" borderId="17" xfId="0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7" fontId="5" fillId="0" borderId="23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8" fontId="5" fillId="3" borderId="10" xfId="0" applyNumberFormat="1" applyFont="1" applyFill="1" applyBorder="1" applyAlignment="1">
      <alignment horizontal="center" vertical="center"/>
    </xf>
    <xf numFmtId="10" fontId="5" fillId="3" borderId="10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5" borderId="0" xfId="0" applyFont="1" applyFill="1" applyBorder="1" applyAlignment="1">
      <alignment horizontal="left"/>
    </xf>
    <xf numFmtId="9" fontId="1" fillId="5" borderId="0" xfId="0" applyNumberFormat="1" applyFont="1" applyFill="1" applyBorder="1" applyAlignment="1">
      <alignment horizontal="center"/>
    </xf>
    <xf numFmtId="0" fontId="1" fillId="6" borderId="36" xfId="0" applyNumberFormat="1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9" fontId="1" fillId="6" borderId="17" xfId="0" applyNumberFormat="1" applyFont="1" applyFill="1" applyBorder="1" applyAlignment="1">
      <alignment horizontal="center"/>
    </xf>
    <xf numFmtId="9" fontId="1" fillId="6" borderId="20" xfId="0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69" fontId="2" fillId="0" borderId="27" xfId="0" applyNumberFormat="1" applyFont="1" applyFill="1" applyBorder="1" applyAlignment="1">
      <alignment horizontal="center" vertical="center"/>
    </xf>
    <xf numFmtId="169" fontId="2" fillId="0" borderId="28" xfId="0" applyNumberFormat="1" applyFont="1" applyFill="1" applyBorder="1" applyAlignment="1">
      <alignment horizontal="center" vertical="center"/>
    </xf>
    <xf numFmtId="169" fontId="2" fillId="0" borderId="30" xfId="0" applyNumberFormat="1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6" borderId="39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/>
    </xf>
    <xf numFmtId="169" fontId="2" fillId="0" borderId="2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horizontal="center" vertical="center"/>
    </xf>
    <xf numFmtId="14" fontId="2" fillId="0" borderId="30" xfId="0" applyNumberFormat="1" applyFont="1" applyFill="1" applyBorder="1" applyAlignment="1">
      <alignment horizontal="center" vertical="center"/>
    </xf>
    <xf numFmtId="168" fontId="2" fillId="0" borderId="9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/>
    </xf>
    <xf numFmtId="169" fontId="2" fillId="0" borderId="26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0" fontId="4" fillId="4" borderId="7" xfId="0" applyNumberFormat="1" applyFont="1" applyFill="1" applyBorder="1" applyAlignment="1">
      <alignment horizontal="center" vertical="center"/>
    </xf>
    <xf numFmtId="10" fontId="4" fillId="4" borderId="11" xfId="0" applyNumberFormat="1" applyFont="1" applyFill="1" applyBorder="1" applyAlignment="1">
      <alignment horizontal="center" vertical="center"/>
    </xf>
    <xf numFmtId="10" fontId="4" fillId="4" borderId="32" xfId="0" applyNumberFormat="1" applyFont="1" applyFill="1" applyBorder="1" applyAlignment="1">
      <alignment horizontal="center" vertical="center"/>
    </xf>
    <xf numFmtId="10" fontId="2" fillId="4" borderId="9" xfId="0" applyNumberFormat="1" applyFont="1" applyFill="1" applyBorder="1" applyAlignment="1">
      <alignment horizontal="center" vertical="center"/>
    </xf>
    <xf numFmtId="10" fontId="2" fillId="4" borderId="22" xfId="0" applyNumberFormat="1" applyFont="1" applyFill="1" applyBorder="1" applyAlignment="1">
      <alignment horizontal="center" vertical="center"/>
    </xf>
    <xf numFmtId="10" fontId="2" fillId="4" borderId="21" xfId="0" applyNumberFormat="1" applyFont="1" applyFill="1" applyBorder="1" applyAlignment="1">
      <alignment horizontal="center" vertical="center"/>
    </xf>
    <xf numFmtId="10" fontId="2" fillId="4" borderId="29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4" fontId="2" fillId="0" borderId="27" xfId="0" applyNumberFormat="1" applyFont="1" applyFill="1" applyBorder="1" applyAlignment="1">
      <alignment horizontal="center" vertical="center"/>
    </xf>
    <xf numFmtId="168" fontId="2" fillId="0" borderId="21" xfId="0" applyNumberFormat="1" applyFont="1" applyFill="1" applyBorder="1" applyAlignment="1">
      <alignment horizontal="center" vertical="center"/>
    </xf>
    <xf numFmtId="169" fontId="2" fillId="0" borderId="2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6" borderId="22" xfId="0" applyFont="1" applyFill="1" applyBorder="1" applyAlignment="1">
      <alignment horizontal="left"/>
    </xf>
    <xf numFmtId="0" fontId="1" fillId="6" borderId="35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6" borderId="25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2" fontId="4" fillId="0" borderId="32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MARZO 2023</c:v>
          </c:tx>
          <c:cat>
            <c:numRef>
              <c:f>'SISTEMA INTEGRAL'!$E$5:$E$60</c:f>
              <c:numCache>
                <c:formatCode>m/d/yyyy</c:formatCode>
                <c:ptCount val="56"/>
                <c:pt idx="0">
                  <c:v>44986</c:v>
                </c:pt>
                <c:pt idx="2">
                  <c:v>44986</c:v>
                </c:pt>
                <c:pt idx="4">
                  <c:v>44987</c:v>
                </c:pt>
                <c:pt idx="6">
                  <c:v>44987</c:v>
                </c:pt>
                <c:pt idx="8">
                  <c:v>44988</c:v>
                </c:pt>
                <c:pt idx="10">
                  <c:v>44992</c:v>
                </c:pt>
                <c:pt idx="12">
                  <c:v>44992</c:v>
                </c:pt>
                <c:pt idx="14">
                  <c:v>44995</c:v>
                </c:pt>
                <c:pt idx="16">
                  <c:v>44998</c:v>
                </c:pt>
                <c:pt idx="18">
                  <c:v>44998</c:v>
                </c:pt>
                <c:pt idx="20">
                  <c:v>44999</c:v>
                </c:pt>
                <c:pt idx="22">
                  <c:v>45000</c:v>
                </c:pt>
                <c:pt idx="24">
                  <c:v>45001</c:v>
                </c:pt>
                <c:pt idx="26">
                  <c:v>45001</c:v>
                </c:pt>
                <c:pt idx="28">
                  <c:v>45002</c:v>
                </c:pt>
                <c:pt idx="30">
                  <c:v>45002</c:v>
                </c:pt>
                <c:pt idx="32">
                  <c:v>45005</c:v>
                </c:pt>
                <c:pt idx="34">
                  <c:v>45006</c:v>
                </c:pt>
                <c:pt idx="36">
                  <c:v>45007</c:v>
                </c:pt>
                <c:pt idx="38">
                  <c:v>45012</c:v>
                </c:pt>
                <c:pt idx="40">
                  <c:v>45012</c:v>
                </c:pt>
                <c:pt idx="42">
                  <c:v>45013</c:v>
                </c:pt>
                <c:pt idx="44">
                  <c:v>45013</c:v>
                </c:pt>
                <c:pt idx="45">
                  <c:v>45014</c:v>
                </c:pt>
                <c:pt idx="46">
                  <c:v>45014</c:v>
                </c:pt>
                <c:pt idx="47">
                  <c:v>45016</c:v>
                </c:pt>
                <c:pt idx="48">
                  <c:v>45015</c:v>
                </c:pt>
                <c:pt idx="50">
                  <c:v>45015</c:v>
                </c:pt>
                <c:pt idx="52">
                  <c:v>45016</c:v>
                </c:pt>
                <c:pt idx="54">
                  <c:v>45016</c:v>
                </c:pt>
              </c:numCache>
            </c:numRef>
          </c:cat>
          <c:val>
            <c:numRef>
              <c:f>'SISTEMA INTEGRAL'!$I$5:$I$60</c:f>
              <c:numCache>
                <c:formatCode>0.00%</c:formatCode>
                <c:ptCount val="56"/>
                <c:pt idx="0">
                  <c:v>1.9903999999999922E-2</c:v>
                </c:pt>
                <c:pt idx="2">
                  <c:v>9.6403999999998824E-3</c:v>
                </c:pt>
                <c:pt idx="4">
                  <c:v>2.9346399999999884E-2</c:v>
                </c:pt>
                <c:pt idx="6">
                  <c:v>1.9366400000000006E-2</c:v>
                </c:pt>
                <c:pt idx="8">
                  <c:v>8.5003999999999635E-3</c:v>
                </c:pt>
                <c:pt idx="10">
                  <c:v>2.9084799999999911E-2</c:v>
                </c:pt>
                <c:pt idx="12">
                  <c:v>4.7174400000000061E-2</c:v>
                </c:pt>
                <c:pt idx="14">
                  <c:v>3.6597200000000107E-2</c:v>
                </c:pt>
                <c:pt idx="16">
                  <c:v>2.5639600000000096E-2</c:v>
                </c:pt>
                <c:pt idx="18">
                  <c:v>4.5365600000000228E-2</c:v>
                </c:pt>
                <c:pt idx="20">
                  <c:v>3.4673600000000082E-2</c:v>
                </c:pt>
                <c:pt idx="22">
                  <c:v>3.4577599999999986E-2</c:v>
                </c:pt>
                <c:pt idx="24">
                  <c:v>2.3646400000000067E-2</c:v>
                </c:pt>
                <c:pt idx="26">
                  <c:v>2.343800000000007E-2</c:v>
                </c:pt>
                <c:pt idx="28">
                  <c:v>1.2717200000000206E-2</c:v>
                </c:pt>
                <c:pt idx="30">
                  <c:v>3.3403999999999989E-2</c:v>
                </c:pt>
                <c:pt idx="32">
                  <c:v>3.3135200000000031E-2</c:v>
                </c:pt>
                <c:pt idx="34">
                  <c:v>5.3317600000000187E-2</c:v>
                </c:pt>
                <c:pt idx="36">
                  <c:v>4.2505600000000143E-2</c:v>
                </c:pt>
                <c:pt idx="38">
                  <c:v>3.1737600000000032E-2</c:v>
                </c:pt>
                <c:pt idx="40">
                  <c:v>3.158240000000001E-2</c:v>
                </c:pt>
                <c:pt idx="42">
                  <c:v>3.1233599999999972E-2</c:v>
                </c:pt>
                <c:pt idx="44">
                  <c:v>5.2119999999999944E-2</c:v>
                </c:pt>
                <c:pt idx="46">
                  <c:v>5.190399999999995E-2</c:v>
                </c:pt>
                <c:pt idx="48">
                  <c:v>7.1772399999999958E-2</c:v>
                </c:pt>
                <c:pt idx="50">
                  <c:v>9.2864799999999859E-2</c:v>
                </c:pt>
                <c:pt idx="52">
                  <c:v>9.2426399999999909E-2</c:v>
                </c:pt>
                <c:pt idx="54">
                  <c:v>8.1261999999999945E-2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081-4177-8FFE-3B7682930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13728"/>
        <c:axId val="173531904"/>
      </c:lineChart>
      <c:dateAx>
        <c:axId val="173513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73531904"/>
        <c:crosses val="autoZero"/>
        <c:auto val="1"/>
        <c:lblOffset val="100"/>
        <c:baseTimeUnit val="days"/>
      </c:dateAx>
      <c:valAx>
        <c:axId val="1735319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351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MARZO 2024</c:v>
          </c:tx>
          <c:cat>
            <c:numRef>
              <c:f>'SISTEMA INTEGRAL'!$E$61:$E$94</c:f>
              <c:numCache>
                <c:formatCode>m/d/yyyy</c:formatCode>
                <c:ptCount val="34"/>
                <c:pt idx="0">
                  <c:v>45355</c:v>
                </c:pt>
                <c:pt idx="2">
                  <c:v>45357</c:v>
                </c:pt>
                <c:pt idx="4">
                  <c:v>45357</c:v>
                </c:pt>
                <c:pt idx="6">
                  <c:v>45358</c:v>
                </c:pt>
                <c:pt idx="8">
                  <c:v>45359</c:v>
                </c:pt>
                <c:pt idx="10">
                  <c:v>45363</c:v>
                </c:pt>
                <c:pt idx="12">
                  <c:v>45364</c:v>
                </c:pt>
                <c:pt idx="14">
                  <c:v>45365</c:v>
                </c:pt>
                <c:pt idx="16">
                  <c:v>45369</c:v>
                </c:pt>
                <c:pt idx="18">
                  <c:v>45369</c:v>
                </c:pt>
                <c:pt idx="20">
                  <c:v>45370</c:v>
                </c:pt>
                <c:pt idx="22">
                  <c:v>45373</c:v>
                </c:pt>
                <c:pt idx="24">
                  <c:v>45373</c:v>
                </c:pt>
                <c:pt idx="26">
                  <c:v>45376</c:v>
                </c:pt>
                <c:pt idx="28">
                  <c:v>45377</c:v>
                </c:pt>
                <c:pt idx="30">
                  <c:v>45378</c:v>
                </c:pt>
                <c:pt idx="32">
                  <c:v>45379</c:v>
                </c:pt>
              </c:numCache>
            </c:numRef>
          </c:cat>
          <c:val>
            <c:numRef>
              <c:f>'SISTEMA INTEGRAL'!$I$61:$I$94</c:f>
              <c:numCache>
                <c:formatCode>0.00%</c:formatCode>
                <c:ptCount val="34"/>
                <c:pt idx="0">
                  <c:v>7.086759999999992E-2</c:v>
                </c:pt>
                <c:pt idx="2">
                  <c:v>9.0090000000000003E-2</c:v>
                </c:pt>
                <c:pt idx="4">
                  <c:v>0.10977440000000005</c:v>
                </c:pt>
                <c:pt idx="6">
                  <c:v>0.12949560000000004</c:v>
                </c:pt>
                <c:pt idx="8">
                  <c:v>0.12882520000000008</c:v>
                </c:pt>
                <c:pt idx="10">
                  <c:v>0.1285168000000001</c:v>
                </c:pt>
                <c:pt idx="12">
                  <c:v>0.14886160000000004</c:v>
                </c:pt>
                <c:pt idx="14">
                  <c:v>0.16867520000000003</c:v>
                </c:pt>
                <c:pt idx="16">
                  <c:v>0.16754480000000016</c:v>
                </c:pt>
                <c:pt idx="18">
                  <c:v>0.15657640000000006</c:v>
                </c:pt>
                <c:pt idx="20">
                  <c:v>0.17635040000000002</c:v>
                </c:pt>
                <c:pt idx="22">
                  <c:v>0.17573520000000009</c:v>
                </c:pt>
                <c:pt idx="24">
                  <c:v>0.16512480000000007</c:v>
                </c:pt>
                <c:pt idx="26">
                  <c:v>0.18559959999999998</c:v>
                </c:pt>
                <c:pt idx="28">
                  <c:v>0.17481440000000004</c:v>
                </c:pt>
                <c:pt idx="30">
                  <c:v>0.16329479999999985</c:v>
                </c:pt>
                <c:pt idx="32">
                  <c:v>0.15271039999999991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5EB-4B01-81C9-6D37E61F7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24192"/>
        <c:axId val="174025728"/>
      </c:lineChart>
      <c:dateAx>
        <c:axId val="1740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74025728"/>
        <c:crosses val="autoZero"/>
        <c:auto val="1"/>
        <c:lblOffset val="100"/>
        <c:baseTimeUnit val="days"/>
      </c:dateAx>
      <c:valAx>
        <c:axId val="1740257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402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EURUSD MARZO 2023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EURUSD_XAUUSD!$A$2:$A$16</c:f>
              <c:numCache>
                <c:formatCode>m/d/yyyy</c:formatCode>
                <c:ptCount val="15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44992</c:v>
                </c:pt>
                <c:pt idx="4">
                  <c:v>44998</c:v>
                </c:pt>
                <c:pt idx="5">
                  <c:v>44999</c:v>
                </c:pt>
                <c:pt idx="6">
                  <c:v>45001</c:v>
                </c:pt>
                <c:pt idx="7">
                  <c:v>45002</c:v>
                </c:pt>
                <c:pt idx="8">
                  <c:v>45005</c:v>
                </c:pt>
                <c:pt idx="9">
                  <c:v>45006</c:v>
                </c:pt>
                <c:pt idx="10">
                  <c:v>45007</c:v>
                </c:pt>
                <c:pt idx="11">
                  <c:v>45012</c:v>
                </c:pt>
                <c:pt idx="12">
                  <c:v>45013</c:v>
                </c:pt>
                <c:pt idx="13">
                  <c:v>45015</c:v>
                </c:pt>
                <c:pt idx="14">
                  <c:v>45016</c:v>
                </c:pt>
              </c:numCache>
            </c:numRef>
          </c:cat>
          <c:val>
            <c:numRef>
              <c:f>EURUSD_XAUUSD!$C$2:$C$16</c:f>
              <c:numCache>
                <c:formatCode>0.00%</c:formatCode>
                <c:ptCount val="15"/>
                <c:pt idx="0">
                  <c:v>1.9904000000000002E-2</c:v>
                </c:pt>
                <c:pt idx="1">
                  <c:v>3.9609999999999999E-2</c:v>
                </c:pt>
                <c:pt idx="2">
                  <c:v>2.8743999999999999E-2</c:v>
                </c:pt>
                <c:pt idx="3">
                  <c:v>4.9328399999999994E-2</c:v>
                </c:pt>
                <c:pt idx="4">
                  <c:v>3.8370799999999997E-2</c:v>
                </c:pt>
                <c:pt idx="5">
                  <c:v>2.7678799999999996E-2</c:v>
                </c:pt>
                <c:pt idx="6">
                  <c:v>1.6747599999999994E-2</c:v>
                </c:pt>
                <c:pt idx="7">
                  <c:v>6.0267999999999936E-3</c:v>
                </c:pt>
                <c:pt idx="8">
                  <c:v>5.757999999999994E-3</c:v>
                </c:pt>
                <c:pt idx="9">
                  <c:v>2.5940399999999988E-2</c:v>
                </c:pt>
                <c:pt idx="10">
                  <c:v>1.5128399999999988E-2</c:v>
                </c:pt>
                <c:pt idx="11">
                  <c:v>4.3603999999999882E-3</c:v>
                </c:pt>
                <c:pt idx="12">
                  <c:v>4.0115999999999884E-3</c:v>
                </c:pt>
                <c:pt idx="13">
                  <c:v>2.3879999999999992E-2</c:v>
                </c:pt>
                <c:pt idx="14">
                  <c:v>2.3441599999999993E-2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1-4CE8-9452-C4D1415C3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38400"/>
        <c:axId val="174114304"/>
      </c:lineChart>
      <c:dateAx>
        <c:axId val="174038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114304"/>
        <c:crosses val="autoZero"/>
        <c:auto val="1"/>
        <c:lblOffset val="100"/>
        <c:baseTimeUnit val="days"/>
      </c:dateAx>
      <c:valAx>
        <c:axId val="17411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0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EURUSD MARZO 2024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EURUSD_XAUUSD!$A$17:$A$23</c:f>
              <c:numCache>
                <c:formatCode>m/d/yyyy</c:formatCode>
                <c:ptCount val="7"/>
                <c:pt idx="0">
                  <c:v>45357</c:v>
                </c:pt>
                <c:pt idx="1">
                  <c:v>45358</c:v>
                </c:pt>
                <c:pt idx="2">
                  <c:v>45359</c:v>
                </c:pt>
                <c:pt idx="3">
                  <c:v>45369</c:v>
                </c:pt>
                <c:pt idx="4">
                  <c:v>45370</c:v>
                </c:pt>
                <c:pt idx="5">
                  <c:v>45373</c:v>
                </c:pt>
                <c:pt idx="6">
                  <c:v>45378</c:v>
                </c:pt>
              </c:numCache>
            </c:numRef>
          </c:cat>
          <c:val>
            <c:numRef>
              <c:f>EURUSD_XAUUSD!$C$17:$C$23</c:f>
              <c:numCache>
                <c:formatCode>0.00%</c:formatCode>
                <c:ptCount val="7"/>
                <c:pt idx="0">
                  <c:v>4.2663999999999994E-2</c:v>
                </c:pt>
                <c:pt idx="1">
                  <c:v>6.2385199999999988E-2</c:v>
                </c:pt>
                <c:pt idx="2">
                  <c:v>6.1714799999999986E-2</c:v>
                </c:pt>
                <c:pt idx="3">
                  <c:v>6.0584399999999983E-2</c:v>
                </c:pt>
                <c:pt idx="4">
                  <c:v>8.0358399999999983E-2</c:v>
                </c:pt>
                <c:pt idx="5">
                  <c:v>7.9743199999999986E-2</c:v>
                </c:pt>
                <c:pt idx="6">
                  <c:v>6.8223599999999995E-2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5C-4408-A7A9-CA811304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72256"/>
        <c:axId val="173874176"/>
      </c:lineChart>
      <c:dateAx>
        <c:axId val="173872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874176"/>
        <c:crosses val="autoZero"/>
        <c:auto val="1"/>
        <c:lblOffset val="100"/>
        <c:baseTimeUnit val="days"/>
      </c:dateAx>
      <c:valAx>
        <c:axId val="1738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87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XAUUSD MARZO2023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EURUSD_XAUUSD!$A$26:$A$38</c:f>
              <c:numCache>
                <c:formatCode>m/d/yyyy</c:formatCode>
                <c:ptCount val="13"/>
                <c:pt idx="0">
                  <c:v>44986</c:v>
                </c:pt>
                <c:pt idx="1">
                  <c:v>44987</c:v>
                </c:pt>
                <c:pt idx="2">
                  <c:v>44992</c:v>
                </c:pt>
                <c:pt idx="3">
                  <c:v>44995</c:v>
                </c:pt>
                <c:pt idx="4">
                  <c:v>44998</c:v>
                </c:pt>
                <c:pt idx="5">
                  <c:v>45000</c:v>
                </c:pt>
                <c:pt idx="6">
                  <c:v>45001</c:v>
                </c:pt>
                <c:pt idx="7">
                  <c:v>45002</c:v>
                </c:pt>
                <c:pt idx="8">
                  <c:v>45012</c:v>
                </c:pt>
                <c:pt idx="9">
                  <c:v>45013</c:v>
                </c:pt>
                <c:pt idx="10">
                  <c:v>45014</c:v>
                </c:pt>
                <c:pt idx="11">
                  <c:v>45015</c:v>
                </c:pt>
                <c:pt idx="12">
                  <c:v>45016</c:v>
                </c:pt>
              </c:numCache>
            </c:numRef>
          </c:cat>
          <c:val>
            <c:numRef>
              <c:f>EURUSD_XAUUSD!$C$26:$C$38</c:f>
              <c:numCache>
                <c:formatCode>0.00%</c:formatCode>
                <c:ptCount val="13"/>
                <c:pt idx="0">
                  <c:v>-1.0263599999999999E-2</c:v>
                </c:pt>
                <c:pt idx="1">
                  <c:v>-2.02436E-2</c:v>
                </c:pt>
                <c:pt idx="2">
                  <c:v>-2.1539999999999997E-3</c:v>
                </c:pt>
                <c:pt idx="3">
                  <c:v>-1.27312E-2</c:v>
                </c:pt>
                <c:pt idx="4">
                  <c:v>6.9948000000000007E-3</c:v>
                </c:pt>
                <c:pt idx="5">
                  <c:v>6.8988000000000009E-3</c:v>
                </c:pt>
                <c:pt idx="6">
                  <c:v>6.6904000000000009E-3</c:v>
                </c:pt>
                <c:pt idx="7">
                  <c:v>2.7377199999999997E-2</c:v>
                </c:pt>
                <c:pt idx="8">
                  <c:v>2.7221999999999996E-2</c:v>
                </c:pt>
                <c:pt idx="9">
                  <c:v>4.8108399999999996E-2</c:v>
                </c:pt>
                <c:pt idx="10">
                  <c:v>4.7892399999999995E-2</c:v>
                </c:pt>
                <c:pt idx="11">
                  <c:v>6.8984799999999985E-2</c:v>
                </c:pt>
                <c:pt idx="12">
                  <c:v>5.7820399999999987E-2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0A-40C6-A443-DFFBEEC5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04800"/>
        <c:axId val="154010368"/>
      </c:lineChart>
      <c:dateAx>
        <c:axId val="141404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10368"/>
        <c:crosses val="autoZero"/>
        <c:auto val="1"/>
        <c:lblOffset val="100"/>
        <c:baseTimeUnit val="days"/>
      </c:dateAx>
      <c:valAx>
        <c:axId val="15401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40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XAUUSD MARZO 2024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EURUSD_XAUUSD!$A$39:$A$48</c:f>
              <c:numCache>
                <c:formatCode>m/d/yyyy</c:formatCode>
                <c:ptCount val="10"/>
                <c:pt idx="0">
                  <c:v>45355</c:v>
                </c:pt>
                <c:pt idx="1">
                  <c:v>45357</c:v>
                </c:pt>
                <c:pt idx="2">
                  <c:v>45363</c:v>
                </c:pt>
                <c:pt idx="3">
                  <c:v>45364</c:v>
                </c:pt>
                <c:pt idx="4">
                  <c:v>45365</c:v>
                </c:pt>
                <c:pt idx="5">
                  <c:v>45369</c:v>
                </c:pt>
                <c:pt idx="6">
                  <c:v>45373</c:v>
                </c:pt>
                <c:pt idx="7">
                  <c:v>45376</c:v>
                </c:pt>
                <c:pt idx="8">
                  <c:v>45377</c:v>
                </c:pt>
                <c:pt idx="9">
                  <c:v>45379</c:v>
                </c:pt>
              </c:numCache>
            </c:numRef>
          </c:cat>
          <c:val>
            <c:numRef>
              <c:f>EURUSD_XAUUSD!$C$39:$C$48</c:f>
              <c:numCache>
                <c:formatCode>0.00%</c:formatCode>
                <c:ptCount val="10"/>
                <c:pt idx="0">
                  <c:v>4.7425999999999989E-2</c:v>
                </c:pt>
                <c:pt idx="1">
                  <c:v>6.7110399999999987E-2</c:v>
                </c:pt>
                <c:pt idx="2">
                  <c:v>6.6801999999999986E-2</c:v>
                </c:pt>
                <c:pt idx="3">
                  <c:v>8.7146799999999983E-2</c:v>
                </c:pt>
                <c:pt idx="4">
                  <c:v>0.10696039999999998</c:v>
                </c:pt>
                <c:pt idx="5">
                  <c:v>9.599199999999998E-2</c:v>
                </c:pt>
                <c:pt idx="6">
                  <c:v>8.5381599999999974E-2</c:v>
                </c:pt>
                <c:pt idx="7">
                  <c:v>0.10585639999999998</c:v>
                </c:pt>
                <c:pt idx="8">
                  <c:v>9.5071199999999981E-2</c:v>
                </c:pt>
                <c:pt idx="9">
                  <c:v>8.4486799999999973E-2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D8-4828-AADA-E3D3AC824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16384"/>
        <c:axId val="173916928"/>
      </c:lineChart>
      <c:dateAx>
        <c:axId val="154016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916928"/>
        <c:crosses val="autoZero"/>
        <c:auto val="1"/>
        <c:lblOffset val="100"/>
        <c:baseTimeUnit val="days"/>
      </c:dateAx>
      <c:valAx>
        <c:axId val="1739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1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541383</xdr:colOff>
      <xdr:row>103</xdr:row>
      <xdr:rowOff>27758</xdr:rowOff>
    </xdr:from>
    <xdr:to>
      <xdr:col>16</xdr:col>
      <xdr:colOff>381363</xdr:colOff>
      <xdr:row>138</xdr:row>
      <xdr:rowOff>104865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241663</xdr:colOff>
      <xdr:row>95</xdr:row>
      <xdr:rowOff>88175</xdr:rowOff>
    </xdr:from>
    <xdr:to>
      <xdr:col>26</xdr:col>
      <xdr:colOff>745671</xdr:colOff>
      <xdr:row>125</xdr:row>
      <xdr:rowOff>76201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663575</xdr:colOff>
      <xdr:row>4</xdr:row>
      <xdr:rowOff>168275</xdr:rowOff>
    </xdr:from>
    <xdr:to>
      <xdr:col>10</xdr:col>
      <xdr:colOff>663575</xdr:colOff>
      <xdr:row>19</xdr:row>
      <xdr:rowOff>149225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511175</xdr:colOff>
      <xdr:row>2</xdr:row>
      <xdr:rowOff>149225</xdr:rowOff>
    </xdr:from>
    <xdr:to>
      <xdr:col>16</xdr:col>
      <xdr:colOff>511175</xdr:colOff>
      <xdr:row>17</xdr:row>
      <xdr:rowOff>130175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612775</xdr:colOff>
      <xdr:row>26</xdr:row>
      <xdr:rowOff>174625</xdr:rowOff>
    </xdr:from>
    <xdr:to>
      <xdr:col>9</xdr:col>
      <xdr:colOff>612775</xdr:colOff>
      <xdr:row>41</xdr:row>
      <xdr:rowOff>155575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514985</xdr:colOff>
      <xdr:row>24</xdr:row>
      <xdr:rowOff>147955</xdr:rowOff>
    </xdr:from>
    <xdr:to>
      <xdr:col>15</xdr:col>
      <xdr:colOff>514985</xdr:colOff>
      <xdr:row>39</xdr:row>
      <xdr:rowOff>128905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5"/>
  <sheetViews>
    <sheetView tabSelected="1" zoomScaleNormal="100" workbookViewId="0">
      <selection activeCell="F5" sqref="F5:F6"/>
    </sheetView>
  </sheetViews>
  <sheetFormatPr baseColWidth="10" defaultRowHeight="14.4" x14ac:dyDescent="0.3"/>
  <cols>
    <col min="1" max="1" width="12.88671875" customWidth="1"/>
    <col min="2" max="2" width="17.44140625" customWidth="1"/>
    <col min="3" max="3" width="20" bestFit="1" customWidth="1"/>
  </cols>
  <sheetData>
    <row r="1" spans="1:13" ht="16.05" thickBot="1" x14ac:dyDescent="0.4">
      <c r="A1" s="76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</row>
    <row r="2" spans="1:13" ht="15" thickBot="1" x14ac:dyDescent="0.4">
      <c r="A2" s="2"/>
      <c r="B2" s="3" t="s">
        <v>0</v>
      </c>
      <c r="C2" s="4">
        <v>25000</v>
      </c>
      <c r="D2" s="5"/>
      <c r="E2" s="6"/>
      <c r="F2" s="6"/>
      <c r="G2" s="6"/>
      <c r="H2" s="6"/>
      <c r="I2" s="6"/>
      <c r="J2" s="6"/>
      <c r="K2" s="6"/>
      <c r="L2" s="7"/>
      <c r="M2" s="1"/>
    </row>
    <row r="3" spans="1:13" ht="15" thickBot="1" x14ac:dyDescent="0.4">
      <c r="A3" s="2"/>
      <c r="B3" s="2"/>
      <c r="C3" s="2"/>
      <c r="D3" s="8"/>
      <c r="E3" s="2"/>
      <c r="F3" s="9" t="s">
        <v>33</v>
      </c>
      <c r="G3" s="9" t="s">
        <v>1</v>
      </c>
      <c r="H3" s="25"/>
      <c r="I3" s="26"/>
      <c r="J3" s="10" t="s">
        <v>4</v>
      </c>
      <c r="K3" s="10" t="s">
        <v>3</v>
      </c>
      <c r="L3" s="9" t="s">
        <v>43</v>
      </c>
      <c r="M3" s="8"/>
    </row>
    <row r="4" spans="1:13" ht="15" thickBot="1" x14ac:dyDescent="0.4">
      <c r="A4" s="11" t="s">
        <v>46</v>
      </c>
      <c r="B4" s="12" t="s">
        <v>5</v>
      </c>
      <c r="C4" s="12" t="s">
        <v>6</v>
      </c>
      <c r="D4" s="13" t="s">
        <v>7</v>
      </c>
      <c r="E4" s="12" t="s">
        <v>8</v>
      </c>
      <c r="F4" s="23">
        <f>SUM(F5:F94)</f>
        <v>3817.7599999999989</v>
      </c>
      <c r="G4" s="24">
        <f>SUM(G5:G94)</f>
        <v>0.15271040000000005</v>
      </c>
      <c r="H4" s="25" t="s">
        <v>2</v>
      </c>
      <c r="I4" s="26" t="s">
        <v>34</v>
      </c>
      <c r="J4" s="21">
        <f>SUM(J5:J66)</f>
        <v>-240.16000000000003</v>
      </c>
      <c r="K4" s="21">
        <f>SUM(K5:K66)</f>
        <v>0</v>
      </c>
      <c r="L4" s="21">
        <f>SUM(L5:L40)</f>
        <v>1462.9</v>
      </c>
      <c r="M4" s="22" t="s">
        <v>9</v>
      </c>
    </row>
    <row r="5" spans="1:13" ht="15" thickBot="1" x14ac:dyDescent="0.35">
      <c r="A5" s="51">
        <v>1</v>
      </c>
      <c r="B5" s="53" t="s">
        <v>12</v>
      </c>
      <c r="C5" s="53" t="s">
        <v>31</v>
      </c>
      <c r="D5" s="53" t="s">
        <v>16</v>
      </c>
      <c r="E5" s="54">
        <v>44986</v>
      </c>
      <c r="F5" s="56">
        <f>J5+K5+L5</f>
        <v>497.6</v>
      </c>
      <c r="G5" s="63">
        <f>F5/C$2</f>
        <v>1.9904000000000002E-2</v>
      </c>
      <c r="H5" s="50">
        <f>C2+F5</f>
        <v>25497.599999999999</v>
      </c>
      <c r="I5" s="62">
        <f>(H5/C$2)-1</f>
        <v>1.9903999999999922E-2</v>
      </c>
      <c r="J5" s="88">
        <v>-6.4</v>
      </c>
      <c r="K5" s="88">
        <v>0</v>
      </c>
      <c r="L5" s="88">
        <v>504</v>
      </c>
      <c r="M5" s="50"/>
    </row>
    <row r="6" spans="1:13" ht="15" thickBot="1" x14ac:dyDescent="0.35">
      <c r="A6" s="59"/>
      <c r="B6" s="59"/>
      <c r="C6" s="59"/>
      <c r="D6" s="59"/>
      <c r="E6" s="55"/>
      <c r="F6" s="59"/>
      <c r="G6" s="64"/>
      <c r="H6" s="37"/>
      <c r="I6" s="61"/>
      <c r="J6" s="89"/>
      <c r="K6" s="89"/>
      <c r="L6" s="89"/>
      <c r="M6" s="37"/>
    </row>
    <row r="7" spans="1:13" ht="15" thickBot="1" x14ac:dyDescent="0.35">
      <c r="A7" s="51">
        <v>2</v>
      </c>
      <c r="B7" s="53" t="s">
        <v>10</v>
      </c>
      <c r="C7" s="53" t="s">
        <v>32</v>
      </c>
      <c r="D7" s="53" t="s">
        <v>16</v>
      </c>
      <c r="E7" s="54">
        <v>44986</v>
      </c>
      <c r="F7" s="56">
        <f>J7+K7+L7</f>
        <v>-256.58999999999997</v>
      </c>
      <c r="G7" s="63">
        <f>F7/C$2</f>
        <v>-1.0263599999999999E-2</v>
      </c>
      <c r="H7" s="50">
        <f>H5+F7</f>
        <v>25241.01</v>
      </c>
      <c r="I7" s="62">
        <f>(H7/C$2)-1</f>
        <v>9.6403999999998824E-3</v>
      </c>
      <c r="J7" s="88">
        <v>-5.15</v>
      </c>
      <c r="K7" s="90">
        <v>0</v>
      </c>
      <c r="L7" s="88">
        <v>-251.44</v>
      </c>
      <c r="M7" s="88"/>
    </row>
    <row r="8" spans="1:13" ht="15" thickBot="1" x14ac:dyDescent="0.35">
      <c r="A8" s="59"/>
      <c r="B8" s="59"/>
      <c r="C8" s="59"/>
      <c r="D8" s="59"/>
      <c r="E8" s="55"/>
      <c r="F8" s="59"/>
      <c r="G8" s="64"/>
      <c r="H8" s="37"/>
      <c r="I8" s="61"/>
      <c r="J8" s="89"/>
      <c r="K8" s="91"/>
      <c r="L8" s="89"/>
      <c r="M8" s="89"/>
    </row>
    <row r="9" spans="1:13" ht="15" thickBot="1" x14ac:dyDescent="0.35">
      <c r="A9" s="67">
        <v>3</v>
      </c>
      <c r="B9" s="68" t="s">
        <v>12</v>
      </c>
      <c r="C9" s="53" t="s">
        <v>31</v>
      </c>
      <c r="D9" s="68" t="s">
        <v>11</v>
      </c>
      <c r="E9" s="69">
        <v>44987</v>
      </c>
      <c r="F9" s="70">
        <f>J9+K9+L9</f>
        <v>492.65</v>
      </c>
      <c r="G9" s="65">
        <f>F9/C$2</f>
        <v>1.9705999999999998E-2</v>
      </c>
      <c r="H9" s="36">
        <f>H7+F9</f>
        <v>25733.66</v>
      </c>
      <c r="I9" s="60">
        <f>(H9/C$2)-1</f>
        <v>2.9346399999999884E-2</v>
      </c>
      <c r="J9" s="88">
        <v>-9.67</v>
      </c>
      <c r="K9" s="90">
        <v>0</v>
      </c>
      <c r="L9" s="88">
        <v>502.32</v>
      </c>
      <c r="M9" s="88"/>
    </row>
    <row r="10" spans="1:13" ht="15" thickBot="1" x14ac:dyDescent="0.35">
      <c r="A10" s="59"/>
      <c r="B10" s="59"/>
      <c r="C10" s="59"/>
      <c r="D10" s="59"/>
      <c r="E10" s="55"/>
      <c r="F10" s="59"/>
      <c r="G10" s="64"/>
      <c r="H10" s="37"/>
      <c r="I10" s="61"/>
      <c r="J10" s="89"/>
      <c r="K10" s="91"/>
      <c r="L10" s="89"/>
      <c r="M10" s="89"/>
    </row>
    <row r="11" spans="1:13" ht="15" thickBot="1" x14ac:dyDescent="0.35">
      <c r="A11" s="51">
        <v>4</v>
      </c>
      <c r="B11" s="53" t="s">
        <v>10</v>
      </c>
      <c r="C11" s="53" t="s">
        <v>32</v>
      </c>
      <c r="D11" s="53" t="s">
        <v>11</v>
      </c>
      <c r="E11" s="54">
        <v>44987</v>
      </c>
      <c r="F11" s="56">
        <f>J11+K11+L11</f>
        <v>-249.5</v>
      </c>
      <c r="G11" s="63">
        <f>F11/C$2</f>
        <v>-9.9799999999999993E-3</v>
      </c>
      <c r="H11" s="50">
        <f>H9+F11</f>
        <v>25484.16</v>
      </c>
      <c r="I11" s="62">
        <f>(H11/C$2)-1</f>
        <v>1.9366400000000006E-2</v>
      </c>
      <c r="J11" s="88">
        <v>-5.32</v>
      </c>
      <c r="K11" s="90">
        <v>0</v>
      </c>
      <c r="L11" s="88">
        <v>-244.18</v>
      </c>
      <c r="M11" s="88"/>
    </row>
    <row r="12" spans="1:13" ht="15" thickBot="1" x14ac:dyDescent="0.35">
      <c r="A12" s="59"/>
      <c r="B12" s="59"/>
      <c r="C12" s="59"/>
      <c r="D12" s="59"/>
      <c r="E12" s="55"/>
      <c r="F12" s="59"/>
      <c r="G12" s="64"/>
      <c r="H12" s="37"/>
      <c r="I12" s="61"/>
      <c r="J12" s="89"/>
      <c r="K12" s="91"/>
      <c r="L12" s="89"/>
      <c r="M12" s="89"/>
    </row>
    <row r="13" spans="1:13" ht="15" thickBot="1" x14ac:dyDescent="0.35">
      <c r="A13" s="51">
        <v>5</v>
      </c>
      <c r="B13" s="68" t="s">
        <v>12</v>
      </c>
      <c r="C13" s="53" t="s">
        <v>31</v>
      </c>
      <c r="D13" s="68" t="s">
        <v>13</v>
      </c>
      <c r="E13" s="69">
        <v>44988</v>
      </c>
      <c r="F13" s="70">
        <f>J13+K13+L13</f>
        <v>-271.65000000000003</v>
      </c>
      <c r="G13" s="65">
        <f>F13/C$2</f>
        <v>-1.0866000000000001E-2</v>
      </c>
      <c r="H13" s="36">
        <f>H11+F13</f>
        <v>25212.51</v>
      </c>
      <c r="I13" s="60">
        <f>(H13/C$2)-1</f>
        <v>8.5003999999999635E-3</v>
      </c>
      <c r="J13" s="88">
        <v>-10.35</v>
      </c>
      <c r="K13" s="90">
        <v>0</v>
      </c>
      <c r="L13" s="88">
        <v>-261.3</v>
      </c>
      <c r="M13" s="88"/>
    </row>
    <row r="14" spans="1:13" ht="15" thickBot="1" x14ac:dyDescent="0.35">
      <c r="A14" s="59"/>
      <c r="B14" s="59"/>
      <c r="C14" s="59"/>
      <c r="D14" s="59"/>
      <c r="E14" s="55"/>
      <c r="F14" s="59"/>
      <c r="G14" s="64"/>
      <c r="H14" s="37"/>
      <c r="I14" s="61"/>
      <c r="J14" s="89"/>
      <c r="K14" s="91"/>
      <c r="L14" s="89"/>
      <c r="M14" s="89"/>
    </row>
    <row r="15" spans="1:13" ht="15" thickBot="1" x14ac:dyDescent="0.35">
      <c r="A15" s="67">
        <v>6</v>
      </c>
      <c r="B15" s="53" t="s">
        <v>12</v>
      </c>
      <c r="C15" s="53" t="s">
        <v>31</v>
      </c>
      <c r="D15" s="53" t="s">
        <v>15</v>
      </c>
      <c r="E15" s="54">
        <v>44992</v>
      </c>
      <c r="F15" s="56">
        <f>J15+K15+L15</f>
        <v>514.61</v>
      </c>
      <c r="G15" s="63">
        <f>F15/C$2</f>
        <v>2.0584399999999999E-2</v>
      </c>
      <c r="H15" s="50">
        <f>H13+F15</f>
        <v>25727.119999999999</v>
      </c>
      <c r="I15" s="62">
        <f>(H15/C$2)-1</f>
        <v>2.9084799999999911E-2</v>
      </c>
      <c r="J15" s="88">
        <v>-9.91</v>
      </c>
      <c r="K15" s="90">
        <v>0</v>
      </c>
      <c r="L15" s="88">
        <v>524.52</v>
      </c>
      <c r="M15" s="88"/>
    </row>
    <row r="16" spans="1:13" ht="15" thickBot="1" x14ac:dyDescent="0.35">
      <c r="A16" s="59"/>
      <c r="B16" s="59"/>
      <c r="C16" s="59"/>
      <c r="D16" s="59"/>
      <c r="E16" s="55"/>
      <c r="F16" s="59"/>
      <c r="G16" s="64"/>
      <c r="H16" s="37"/>
      <c r="I16" s="61"/>
      <c r="J16" s="89"/>
      <c r="K16" s="91"/>
      <c r="L16" s="89"/>
      <c r="M16" s="89"/>
    </row>
    <row r="17" spans="1:13" ht="15" thickBot="1" x14ac:dyDescent="0.35">
      <c r="A17" s="51">
        <v>7</v>
      </c>
      <c r="B17" s="68" t="s">
        <v>10</v>
      </c>
      <c r="C17" s="53" t="s">
        <v>32</v>
      </c>
      <c r="D17" s="68" t="s">
        <v>15</v>
      </c>
      <c r="E17" s="69">
        <v>44992</v>
      </c>
      <c r="F17" s="70">
        <f>J17+K17+L17</f>
        <v>452.24</v>
      </c>
      <c r="G17" s="65">
        <f>F17/C$2</f>
        <v>1.8089600000000001E-2</v>
      </c>
      <c r="H17" s="36">
        <f>H15+F17</f>
        <v>26179.360000000001</v>
      </c>
      <c r="I17" s="60">
        <f>(H17/C$2)-1</f>
        <v>4.7174400000000061E-2</v>
      </c>
      <c r="J17" s="88">
        <v>-7.99</v>
      </c>
      <c r="K17" s="90">
        <v>0</v>
      </c>
      <c r="L17" s="88">
        <v>460.23</v>
      </c>
      <c r="M17" s="88"/>
    </row>
    <row r="18" spans="1:13" ht="15" thickBot="1" x14ac:dyDescent="0.35">
      <c r="A18" s="59"/>
      <c r="B18" s="59"/>
      <c r="C18" s="59"/>
      <c r="D18" s="59"/>
      <c r="E18" s="55"/>
      <c r="F18" s="59"/>
      <c r="G18" s="64"/>
      <c r="H18" s="37"/>
      <c r="I18" s="61"/>
      <c r="J18" s="89"/>
      <c r="K18" s="91"/>
      <c r="L18" s="89"/>
      <c r="M18" s="89"/>
    </row>
    <row r="19" spans="1:13" ht="15" thickBot="1" x14ac:dyDescent="0.35">
      <c r="A19" s="51">
        <v>8</v>
      </c>
      <c r="B19" s="53" t="s">
        <v>10</v>
      </c>
      <c r="C19" s="53" t="s">
        <v>32</v>
      </c>
      <c r="D19" s="53" t="s">
        <v>13</v>
      </c>
      <c r="E19" s="54">
        <v>44995</v>
      </c>
      <c r="F19" s="56">
        <f>J19+K19+L19</f>
        <v>-264.43</v>
      </c>
      <c r="G19" s="63">
        <f>F19/C$2</f>
        <v>-1.05772E-2</v>
      </c>
      <c r="H19" s="50">
        <f>H17+F19</f>
        <v>25914.93</v>
      </c>
      <c r="I19" s="62">
        <f>(H19/C$2)-1</f>
        <v>3.6597200000000107E-2</v>
      </c>
      <c r="J19" s="88">
        <v>-5.87</v>
      </c>
      <c r="K19" s="90">
        <v>0</v>
      </c>
      <c r="L19" s="88">
        <v>-258.56</v>
      </c>
      <c r="M19" s="88"/>
    </row>
    <row r="20" spans="1:13" ht="15" thickBot="1" x14ac:dyDescent="0.35">
      <c r="A20" s="59"/>
      <c r="B20" s="59"/>
      <c r="C20" s="59"/>
      <c r="D20" s="52"/>
      <c r="E20" s="55"/>
      <c r="F20" s="59"/>
      <c r="G20" s="64"/>
      <c r="H20" s="37"/>
      <c r="I20" s="61"/>
      <c r="J20" s="89"/>
      <c r="K20" s="91"/>
      <c r="L20" s="89"/>
      <c r="M20" s="89"/>
    </row>
    <row r="21" spans="1:13" ht="15" thickBot="1" x14ac:dyDescent="0.35">
      <c r="A21" s="67">
        <v>9</v>
      </c>
      <c r="B21" s="68" t="s">
        <v>12</v>
      </c>
      <c r="C21" s="53" t="s">
        <v>31</v>
      </c>
      <c r="D21" s="68" t="s">
        <v>14</v>
      </c>
      <c r="E21" s="69">
        <v>44998</v>
      </c>
      <c r="F21" s="70">
        <f>J21+K21+L21</f>
        <v>-273.94</v>
      </c>
      <c r="G21" s="65">
        <f>F21/C$2</f>
        <v>-1.09576E-2</v>
      </c>
      <c r="H21" s="36">
        <f>H19+F21</f>
        <v>25640.99</v>
      </c>
      <c r="I21" s="60">
        <f>(H21/C$2)-1</f>
        <v>2.5639600000000096E-2</v>
      </c>
      <c r="J21" s="88">
        <v>-7.87</v>
      </c>
      <c r="K21" s="90">
        <v>0</v>
      </c>
      <c r="L21" s="88">
        <v>-266.07</v>
      </c>
      <c r="M21" s="88"/>
    </row>
    <row r="22" spans="1:13" ht="15" thickBot="1" x14ac:dyDescent="0.35">
      <c r="A22" s="59"/>
      <c r="B22" s="59"/>
      <c r="C22" s="59"/>
      <c r="D22" s="52"/>
      <c r="E22" s="55"/>
      <c r="F22" s="59"/>
      <c r="G22" s="64"/>
      <c r="H22" s="37"/>
      <c r="I22" s="61"/>
      <c r="J22" s="89"/>
      <c r="K22" s="91"/>
      <c r="L22" s="89"/>
      <c r="M22" s="89"/>
    </row>
    <row r="23" spans="1:13" ht="15" thickBot="1" x14ac:dyDescent="0.35">
      <c r="A23" s="51">
        <v>10</v>
      </c>
      <c r="B23" s="53" t="s">
        <v>10</v>
      </c>
      <c r="C23" s="53" t="s">
        <v>32</v>
      </c>
      <c r="D23" s="53" t="s">
        <v>14</v>
      </c>
      <c r="E23" s="54">
        <v>44998</v>
      </c>
      <c r="F23" s="56">
        <f>J23+K23+L23</f>
        <v>493.15</v>
      </c>
      <c r="G23" s="63">
        <f>F23/C$2</f>
        <v>1.9726E-2</v>
      </c>
      <c r="H23" s="50">
        <f>H21+F23</f>
        <v>26134.140000000003</v>
      </c>
      <c r="I23" s="62">
        <f>(H23/C$2)-1</f>
        <v>4.5365600000000228E-2</v>
      </c>
      <c r="J23" s="88">
        <v>-2.75</v>
      </c>
      <c r="K23" s="90">
        <v>0</v>
      </c>
      <c r="L23" s="88">
        <v>495.9</v>
      </c>
      <c r="M23" s="88"/>
    </row>
    <row r="24" spans="1:13" ht="15" thickBot="1" x14ac:dyDescent="0.35">
      <c r="A24" s="59"/>
      <c r="B24" s="59"/>
      <c r="C24" s="59"/>
      <c r="D24" s="52"/>
      <c r="E24" s="55"/>
      <c r="F24" s="59"/>
      <c r="G24" s="64"/>
      <c r="H24" s="37"/>
      <c r="I24" s="61"/>
      <c r="J24" s="89"/>
      <c r="K24" s="91"/>
      <c r="L24" s="89"/>
      <c r="M24" s="89"/>
    </row>
    <row r="25" spans="1:13" ht="15" thickBot="1" x14ac:dyDescent="0.35">
      <c r="A25" s="51">
        <v>11</v>
      </c>
      <c r="B25" s="53" t="s">
        <v>12</v>
      </c>
      <c r="C25" s="53" t="s">
        <v>31</v>
      </c>
      <c r="D25" s="53" t="s">
        <v>15</v>
      </c>
      <c r="E25" s="54">
        <v>44999</v>
      </c>
      <c r="F25" s="56">
        <f>J25+K25+L25</f>
        <v>-267.3</v>
      </c>
      <c r="G25" s="63">
        <f>F25/C$2</f>
        <v>-1.0692E-2</v>
      </c>
      <c r="H25" s="50">
        <f>H23+F25</f>
        <v>25866.840000000004</v>
      </c>
      <c r="I25" s="62">
        <f>(H25/C$2)-1</f>
        <v>3.4673600000000082E-2</v>
      </c>
      <c r="J25" s="88">
        <v>-7.75</v>
      </c>
      <c r="K25" s="90">
        <v>0</v>
      </c>
      <c r="L25" s="88">
        <v>-259.55</v>
      </c>
      <c r="M25" s="88"/>
    </row>
    <row r="26" spans="1:13" ht="15" thickBot="1" x14ac:dyDescent="0.35">
      <c r="A26" s="59"/>
      <c r="B26" s="59"/>
      <c r="C26" s="59"/>
      <c r="D26" s="52"/>
      <c r="E26" s="55"/>
      <c r="F26" s="59"/>
      <c r="G26" s="64"/>
      <c r="H26" s="37"/>
      <c r="I26" s="61"/>
      <c r="J26" s="89"/>
      <c r="K26" s="91"/>
      <c r="L26" s="89"/>
      <c r="M26" s="89"/>
    </row>
    <row r="27" spans="1:13" ht="15" thickBot="1" x14ac:dyDescent="0.35">
      <c r="A27" s="67">
        <v>12</v>
      </c>
      <c r="B27" s="68" t="s">
        <v>10</v>
      </c>
      <c r="C27" s="53" t="s">
        <v>32</v>
      </c>
      <c r="D27" s="68" t="s">
        <v>16</v>
      </c>
      <c r="E27" s="69">
        <v>45000</v>
      </c>
      <c r="F27" s="70">
        <f>J27+K27+L27</f>
        <v>-2.4</v>
      </c>
      <c r="G27" s="65">
        <f>F27/C$2</f>
        <v>-9.6000000000000002E-5</v>
      </c>
      <c r="H27" s="36">
        <f>H25+F27</f>
        <v>25864.440000000002</v>
      </c>
      <c r="I27" s="60">
        <f>(H27/C$2)-1</f>
        <v>3.4577599999999986E-2</v>
      </c>
      <c r="J27" s="88">
        <v>-2.4</v>
      </c>
      <c r="K27" s="90">
        <v>0</v>
      </c>
      <c r="L27" s="88">
        <v>0</v>
      </c>
      <c r="M27" s="88"/>
    </row>
    <row r="28" spans="1:13" ht="15" thickBot="1" x14ac:dyDescent="0.35">
      <c r="A28" s="59"/>
      <c r="B28" s="59"/>
      <c r="C28" s="59"/>
      <c r="D28" s="52"/>
      <c r="E28" s="55"/>
      <c r="F28" s="59"/>
      <c r="G28" s="64"/>
      <c r="H28" s="37"/>
      <c r="I28" s="61"/>
      <c r="J28" s="89"/>
      <c r="K28" s="91"/>
      <c r="L28" s="89"/>
      <c r="M28" s="89"/>
    </row>
    <row r="29" spans="1:13" ht="15" thickBot="1" x14ac:dyDescent="0.35">
      <c r="A29" s="51">
        <v>13</v>
      </c>
      <c r="B29" s="53" t="s">
        <v>12</v>
      </c>
      <c r="C29" s="53" t="s">
        <v>31</v>
      </c>
      <c r="D29" s="53" t="s">
        <v>11</v>
      </c>
      <c r="E29" s="54">
        <v>45001</v>
      </c>
      <c r="F29" s="56">
        <f>J29+K29+L29</f>
        <v>-273.28000000000003</v>
      </c>
      <c r="G29" s="63">
        <f>F29/C$2</f>
        <v>-1.0931200000000002E-2</v>
      </c>
      <c r="H29" s="50">
        <f>H27+F29</f>
        <v>25591.160000000003</v>
      </c>
      <c r="I29" s="62">
        <f>(H29/C$2)-1</f>
        <v>2.3646400000000067E-2</v>
      </c>
      <c r="J29" s="88">
        <v>-8.23</v>
      </c>
      <c r="K29" s="90">
        <v>0</v>
      </c>
      <c r="L29" s="88">
        <v>-265.05</v>
      </c>
      <c r="M29" s="88"/>
    </row>
    <row r="30" spans="1:13" ht="15" thickBot="1" x14ac:dyDescent="0.35">
      <c r="A30" s="59"/>
      <c r="B30" s="59"/>
      <c r="C30" s="59"/>
      <c r="D30" s="52"/>
      <c r="E30" s="55"/>
      <c r="F30" s="59"/>
      <c r="G30" s="64"/>
      <c r="H30" s="37"/>
      <c r="I30" s="61"/>
      <c r="J30" s="89"/>
      <c r="K30" s="91"/>
      <c r="L30" s="89"/>
      <c r="M30" s="89"/>
    </row>
    <row r="31" spans="1:13" ht="15" thickBot="1" x14ac:dyDescent="0.35">
      <c r="A31" s="51">
        <v>14</v>
      </c>
      <c r="B31" s="68" t="s">
        <v>10</v>
      </c>
      <c r="C31" s="53" t="s">
        <v>32</v>
      </c>
      <c r="D31" s="68" t="s">
        <v>11</v>
      </c>
      <c r="E31" s="69">
        <v>45001</v>
      </c>
      <c r="F31" s="70">
        <f>J31+K31+L31</f>
        <v>-5.21</v>
      </c>
      <c r="G31" s="65">
        <f>F31/C$2</f>
        <v>-2.084E-4</v>
      </c>
      <c r="H31" s="36">
        <f>H29+F31</f>
        <v>25585.950000000004</v>
      </c>
      <c r="I31" s="60">
        <f>(H31/C$2)-1</f>
        <v>2.343800000000007E-2</v>
      </c>
      <c r="J31" s="88">
        <v>-4.72</v>
      </c>
      <c r="K31" s="90">
        <v>0</v>
      </c>
      <c r="L31" s="88">
        <v>-0.49</v>
      </c>
      <c r="M31" s="88"/>
    </row>
    <row r="32" spans="1:13" ht="15" thickBot="1" x14ac:dyDescent="0.35">
      <c r="A32" s="59"/>
      <c r="B32" s="59"/>
      <c r="C32" s="59"/>
      <c r="D32" s="52"/>
      <c r="E32" s="55"/>
      <c r="F32" s="59"/>
      <c r="G32" s="64"/>
      <c r="H32" s="37"/>
      <c r="I32" s="61"/>
      <c r="J32" s="89"/>
      <c r="K32" s="91"/>
      <c r="L32" s="89"/>
      <c r="M32" s="89"/>
    </row>
    <row r="33" spans="1:13" ht="15" thickBot="1" x14ac:dyDescent="0.35">
      <c r="A33" s="67">
        <v>15</v>
      </c>
      <c r="B33" s="53" t="s">
        <v>12</v>
      </c>
      <c r="C33" s="53" t="s">
        <v>31</v>
      </c>
      <c r="D33" s="53" t="s">
        <v>13</v>
      </c>
      <c r="E33" s="54">
        <v>45002</v>
      </c>
      <c r="F33" s="56">
        <f>J33+K33+L33</f>
        <v>-268.02000000000004</v>
      </c>
      <c r="G33" s="63">
        <f>F33/C$2</f>
        <v>-1.0720800000000001E-2</v>
      </c>
      <c r="H33" s="50">
        <f>H31+F33</f>
        <v>25317.930000000004</v>
      </c>
      <c r="I33" s="62">
        <f>(H33/C$2)-1</f>
        <v>1.2717200000000206E-2</v>
      </c>
      <c r="J33" s="88">
        <v>-10.17</v>
      </c>
      <c r="K33" s="90">
        <v>0</v>
      </c>
      <c r="L33" s="88">
        <v>-257.85000000000002</v>
      </c>
      <c r="M33" s="88"/>
    </row>
    <row r="34" spans="1:13" ht="15" thickBot="1" x14ac:dyDescent="0.35">
      <c r="A34" s="59"/>
      <c r="B34" s="59"/>
      <c r="C34" s="59"/>
      <c r="D34" s="52"/>
      <c r="E34" s="55"/>
      <c r="F34" s="59"/>
      <c r="G34" s="64"/>
      <c r="H34" s="37"/>
      <c r="I34" s="61"/>
      <c r="J34" s="89"/>
      <c r="K34" s="91"/>
      <c r="L34" s="89"/>
      <c r="M34" s="89"/>
    </row>
    <row r="35" spans="1:13" ht="15" thickBot="1" x14ac:dyDescent="0.35">
      <c r="A35" s="51">
        <v>16</v>
      </c>
      <c r="B35" s="53" t="s">
        <v>10</v>
      </c>
      <c r="C35" s="53" t="s">
        <v>32</v>
      </c>
      <c r="D35" s="53" t="s">
        <v>13</v>
      </c>
      <c r="E35" s="54">
        <v>45002</v>
      </c>
      <c r="F35" s="56">
        <f>J35+K35+L35</f>
        <v>517.16999999999996</v>
      </c>
      <c r="G35" s="63">
        <f>F35/C$2</f>
        <v>2.0686799999999998E-2</v>
      </c>
      <c r="H35" s="50">
        <f>H33+F35</f>
        <v>25835.100000000002</v>
      </c>
      <c r="I35" s="62">
        <f>(H35/C$2)-1</f>
        <v>3.3403999999999989E-2</v>
      </c>
      <c r="J35" s="88">
        <v>-5.33</v>
      </c>
      <c r="K35" s="90">
        <v>0</v>
      </c>
      <c r="L35" s="88">
        <v>522.5</v>
      </c>
      <c r="M35" s="88"/>
    </row>
    <row r="36" spans="1:13" ht="15" thickBot="1" x14ac:dyDescent="0.35">
      <c r="A36" s="59"/>
      <c r="B36" s="59"/>
      <c r="C36" s="59"/>
      <c r="D36" s="52"/>
      <c r="E36" s="55"/>
      <c r="F36" s="59"/>
      <c r="G36" s="64"/>
      <c r="H36" s="37"/>
      <c r="I36" s="61"/>
      <c r="J36" s="89"/>
      <c r="K36" s="91"/>
      <c r="L36" s="89"/>
      <c r="M36" s="89"/>
    </row>
    <row r="37" spans="1:13" ht="15" thickBot="1" x14ac:dyDescent="0.35">
      <c r="A37" s="51">
        <v>17</v>
      </c>
      <c r="B37" s="53" t="s">
        <v>12</v>
      </c>
      <c r="C37" s="53" t="s">
        <v>31</v>
      </c>
      <c r="D37" s="53" t="s">
        <v>14</v>
      </c>
      <c r="E37" s="54">
        <v>45005</v>
      </c>
      <c r="F37" s="56">
        <f>J37+K37+L37</f>
        <v>-6.72</v>
      </c>
      <c r="G37" s="63">
        <f>F37/C$2</f>
        <v>-2.6879999999999997E-4</v>
      </c>
      <c r="H37" s="50">
        <f>H35+F37</f>
        <v>25828.38</v>
      </c>
      <c r="I37" s="62">
        <f>(H37/C$2)-1</f>
        <v>3.3135200000000031E-2</v>
      </c>
      <c r="J37" s="88">
        <v>-6.72</v>
      </c>
      <c r="K37" s="90">
        <v>0</v>
      </c>
      <c r="L37" s="88">
        <v>0</v>
      </c>
      <c r="M37" s="88"/>
    </row>
    <row r="38" spans="1:13" ht="15" thickBot="1" x14ac:dyDescent="0.35">
      <c r="A38" s="59"/>
      <c r="B38" s="59"/>
      <c r="C38" s="59"/>
      <c r="D38" s="52"/>
      <c r="E38" s="55"/>
      <c r="F38" s="59"/>
      <c r="G38" s="64"/>
      <c r="H38" s="37"/>
      <c r="I38" s="61"/>
      <c r="J38" s="89"/>
      <c r="K38" s="91"/>
      <c r="L38" s="89"/>
      <c r="M38" s="89"/>
    </row>
    <row r="39" spans="1:13" ht="15" thickBot="1" x14ac:dyDescent="0.35">
      <c r="A39" s="67">
        <v>18</v>
      </c>
      <c r="B39" s="68" t="s">
        <v>12</v>
      </c>
      <c r="C39" s="53" t="s">
        <v>31</v>
      </c>
      <c r="D39" s="68" t="s">
        <v>15</v>
      </c>
      <c r="E39" s="69">
        <v>45006</v>
      </c>
      <c r="F39" s="70">
        <f>J39+K39+L39</f>
        <v>504.55999999999995</v>
      </c>
      <c r="G39" s="65">
        <f>F39/C$2</f>
        <v>2.0182399999999996E-2</v>
      </c>
      <c r="H39" s="36">
        <f>H37+F39</f>
        <v>26332.940000000002</v>
      </c>
      <c r="I39" s="60">
        <f>(H39/C$2)-1</f>
        <v>5.3317600000000187E-2</v>
      </c>
      <c r="J39" s="88">
        <v>-13.36</v>
      </c>
      <c r="K39" s="90">
        <v>0</v>
      </c>
      <c r="L39" s="88">
        <v>517.91999999999996</v>
      </c>
      <c r="M39" s="88"/>
    </row>
    <row r="40" spans="1:13" ht="15" thickBot="1" x14ac:dyDescent="0.35">
      <c r="A40" s="59"/>
      <c r="B40" s="52"/>
      <c r="C40" s="59"/>
      <c r="D40" s="52"/>
      <c r="E40" s="55"/>
      <c r="F40" s="59"/>
      <c r="G40" s="64"/>
      <c r="H40" s="38"/>
      <c r="I40" s="61"/>
      <c r="J40" s="89"/>
      <c r="K40" s="91"/>
      <c r="L40" s="89"/>
      <c r="M40" s="89"/>
    </row>
    <row r="41" spans="1:13" ht="15" thickBot="1" x14ac:dyDescent="0.35">
      <c r="A41" s="51">
        <v>19</v>
      </c>
      <c r="B41" s="53" t="s">
        <v>12</v>
      </c>
      <c r="C41" s="53" t="s">
        <v>31</v>
      </c>
      <c r="D41" s="53" t="s">
        <v>16</v>
      </c>
      <c r="E41" s="54">
        <v>45007</v>
      </c>
      <c r="F41" s="56">
        <f>J41+K41+L41</f>
        <v>-270.3</v>
      </c>
      <c r="G41" s="63">
        <f>F41/C$2</f>
        <v>-1.0812E-2</v>
      </c>
      <c r="H41" s="57">
        <f>H39+F41</f>
        <v>26062.640000000003</v>
      </c>
      <c r="I41" s="62">
        <f>(H41/C$2)-1</f>
        <v>4.2505600000000143E-2</v>
      </c>
      <c r="J41" s="88">
        <v>-14.22</v>
      </c>
      <c r="K41" s="90">
        <v>0</v>
      </c>
      <c r="L41" s="88">
        <v>-256.08</v>
      </c>
      <c r="M41" s="88"/>
    </row>
    <row r="42" spans="1:13" ht="15" thickBot="1" x14ac:dyDescent="0.35">
      <c r="A42" s="59"/>
      <c r="B42" s="52"/>
      <c r="C42" s="59"/>
      <c r="D42" s="52"/>
      <c r="E42" s="55"/>
      <c r="F42" s="59"/>
      <c r="G42" s="64"/>
      <c r="H42" s="58"/>
      <c r="I42" s="61"/>
      <c r="J42" s="89"/>
      <c r="K42" s="91"/>
      <c r="L42" s="89"/>
      <c r="M42" s="89"/>
    </row>
    <row r="43" spans="1:13" ht="15" thickBot="1" x14ac:dyDescent="0.35">
      <c r="A43" s="51">
        <v>20</v>
      </c>
      <c r="B43" s="53" t="s">
        <v>12</v>
      </c>
      <c r="C43" s="68" t="s">
        <v>31</v>
      </c>
      <c r="D43" s="68" t="s">
        <v>14</v>
      </c>
      <c r="E43" s="69">
        <v>45012</v>
      </c>
      <c r="F43" s="70">
        <f>J43+K43+L43</f>
        <v>-269.2</v>
      </c>
      <c r="G43" s="65">
        <f>F43/C$2</f>
        <v>-1.0768E-2</v>
      </c>
      <c r="H43" s="71">
        <f>H41+F43</f>
        <v>25793.440000000002</v>
      </c>
      <c r="I43" s="60">
        <f>(H43/C$2)-1</f>
        <v>3.1737600000000032E-2</v>
      </c>
      <c r="J43" s="88">
        <v>-8.5</v>
      </c>
      <c r="K43" s="90">
        <v>0</v>
      </c>
      <c r="L43" s="88">
        <v>-260.7</v>
      </c>
      <c r="M43" s="88"/>
    </row>
    <row r="44" spans="1:13" ht="15" thickBot="1" x14ac:dyDescent="0.35">
      <c r="A44" s="59"/>
      <c r="B44" s="52"/>
      <c r="C44" s="52"/>
      <c r="D44" s="52"/>
      <c r="E44" s="55"/>
      <c r="F44" s="59"/>
      <c r="G44" s="64"/>
      <c r="H44" s="58"/>
      <c r="I44" s="61"/>
      <c r="J44" s="89"/>
      <c r="K44" s="91"/>
      <c r="L44" s="89"/>
      <c r="M44" s="89"/>
    </row>
    <row r="45" spans="1:13" ht="15" thickBot="1" x14ac:dyDescent="0.35">
      <c r="A45" s="67">
        <v>21</v>
      </c>
      <c r="B45" s="53" t="s">
        <v>10</v>
      </c>
      <c r="C45" s="68" t="s">
        <v>32</v>
      </c>
      <c r="D45" s="68" t="s">
        <v>14</v>
      </c>
      <c r="E45" s="69">
        <v>45012</v>
      </c>
      <c r="F45" s="70">
        <f>J45+K45+L45</f>
        <v>-3.88</v>
      </c>
      <c r="G45" s="65">
        <f>F45/C$2</f>
        <v>-1.552E-4</v>
      </c>
      <c r="H45" s="71">
        <f>H43+F45</f>
        <v>25789.56</v>
      </c>
      <c r="I45" s="60">
        <f>(H45/C$2)-1</f>
        <v>3.158240000000001E-2</v>
      </c>
      <c r="J45" s="88">
        <v>-3.52</v>
      </c>
      <c r="K45" s="90">
        <v>0</v>
      </c>
      <c r="L45" s="88">
        <v>-0.36</v>
      </c>
      <c r="M45" s="88"/>
    </row>
    <row r="46" spans="1:13" ht="15" thickBot="1" x14ac:dyDescent="0.35">
      <c r="A46" s="59"/>
      <c r="B46" s="52"/>
      <c r="C46" s="52"/>
      <c r="D46" s="52"/>
      <c r="E46" s="55"/>
      <c r="F46" s="59"/>
      <c r="G46" s="64"/>
      <c r="H46" s="58"/>
      <c r="I46" s="61"/>
      <c r="J46" s="89"/>
      <c r="K46" s="91"/>
      <c r="L46" s="89"/>
      <c r="M46" s="89"/>
    </row>
    <row r="47" spans="1:13" ht="15" thickBot="1" x14ac:dyDescent="0.35">
      <c r="A47" s="51">
        <v>22</v>
      </c>
      <c r="B47" s="53" t="s">
        <v>12</v>
      </c>
      <c r="C47" s="68" t="s">
        <v>31</v>
      </c>
      <c r="D47" s="53" t="s">
        <v>15</v>
      </c>
      <c r="E47" s="54">
        <v>45013</v>
      </c>
      <c r="F47" s="56">
        <f>J47+K47+L47</f>
        <v>-8.7200000000000006</v>
      </c>
      <c r="G47" s="63">
        <f>F47/C$2</f>
        <v>-3.4880000000000002E-4</v>
      </c>
      <c r="H47" s="57">
        <f>H45+F47</f>
        <v>25780.84</v>
      </c>
      <c r="I47" s="62">
        <f>(H47/C$2)-1</f>
        <v>3.1233599999999972E-2</v>
      </c>
      <c r="J47" s="88">
        <v>-8.7200000000000006</v>
      </c>
      <c r="K47" s="90">
        <v>0</v>
      </c>
      <c r="L47" s="88">
        <v>0</v>
      </c>
      <c r="M47" s="88"/>
    </row>
    <row r="48" spans="1:13" ht="15" thickBot="1" x14ac:dyDescent="0.35">
      <c r="A48" s="59"/>
      <c r="B48" s="52"/>
      <c r="C48" s="52"/>
      <c r="D48" s="52"/>
      <c r="E48" s="55"/>
      <c r="F48" s="59"/>
      <c r="G48" s="64"/>
      <c r="H48" s="58"/>
      <c r="I48" s="61"/>
      <c r="J48" s="89"/>
      <c r="K48" s="91"/>
      <c r="L48" s="89"/>
      <c r="M48" s="89"/>
    </row>
    <row r="49" spans="1:13" ht="15" thickBot="1" x14ac:dyDescent="0.35">
      <c r="A49" s="51">
        <v>23</v>
      </c>
      <c r="B49" s="53" t="s">
        <v>10</v>
      </c>
      <c r="C49" s="68" t="s">
        <v>32</v>
      </c>
      <c r="D49" s="53" t="s">
        <v>15</v>
      </c>
      <c r="E49" s="54">
        <v>45013</v>
      </c>
      <c r="F49" s="56">
        <f>J49+K49+L49</f>
        <v>522.16</v>
      </c>
      <c r="G49" s="63">
        <f>F49/C$2</f>
        <v>2.0886399999999999E-2</v>
      </c>
      <c r="H49" s="57">
        <f>H47+F49</f>
        <v>26303</v>
      </c>
      <c r="I49" s="62">
        <f>(H49/C$2)-1</f>
        <v>5.2119999999999944E-2</v>
      </c>
      <c r="J49" s="88">
        <v>-6.08</v>
      </c>
      <c r="K49" s="88">
        <v>0</v>
      </c>
      <c r="L49" s="88">
        <v>528.24</v>
      </c>
      <c r="M49" s="88"/>
    </row>
    <row r="50" spans="1:13" ht="15" thickBot="1" x14ac:dyDescent="0.35">
      <c r="A50" s="59"/>
      <c r="B50" s="52"/>
      <c r="C50" s="52"/>
      <c r="D50" s="52"/>
      <c r="E50" s="55">
        <v>45014</v>
      </c>
      <c r="F50" s="59"/>
      <c r="G50" s="64"/>
      <c r="H50" s="58"/>
      <c r="I50" s="61"/>
      <c r="J50" s="89"/>
      <c r="K50" s="89"/>
      <c r="L50" s="89"/>
      <c r="M50" s="89"/>
    </row>
    <row r="51" spans="1:13" ht="15" thickBot="1" x14ac:dyDescent="0.35">
      <c r="A51" s="67">
        <v>24</v>
      </c>
      <c r="B51" s="68" t="s">
        <v>10</v>
      </c>
      <c r="C51" s="68" t="s">
        <v>32</v>
      </c>
      <c r="D51" s="68" t="s">
        <v>16</v>
      </c>
      <c r="E51" s="69">
        <v>45014</v>
      </c>
      <c r="F51" s="70">
        <f>J51+K51+L51</f>
        <v>-5.4</v>
      </c>
      <c r="G51" s="65">
        <f>F51/C$2</f>
        <v>-2.1600000000000002E-4</v>
      </c>
      <c r="H51" s="71">
        <f>H49+F51</f>
        <v>26297.599999999999</v>
      </c>
      <c r="I51" s="60">
        <f>(H51/C$2)-1</f>
        <v>5.190399999999995E-2</v>
      </c>
      <c r="J51" s="88">
        <v>-5.4</v>
      </c>
      <c r="K51" s="88">
        <v>0</v>
      </c>
      <c r="L51" s="88">
        <v>0</v>
      </c>
      <c r="M51" s="88"/>
    </row>
    <row r="52" spans="1:13" ht="15" thickBot="1" x14ac:dyDescent="0.35">
      <c r="A52" s="59"/>
      <c r="B52" s="52"/>
      <c r="C52" s="52"/>
      <c r="D52" s="52"/>
      <c r="E52" s="55">
        <v>45016</v>
      </c>
      <c r="F52" s="59"/>
      <c r="G52" s="64"/>
      <c r="H52" s="58"/>
      <c r="I52" s="61"/>
      <c r="J52" s="89"/>
      <c r="K52" s="89"/>
      <c r="L52" s="89"/>
      <c r="M52" s="89"/>
    </row>
    <row r="53" spans="1:13" ht="15" thickBot="1" x14ac:dyDescent="0.35">
      <c r="A53" s="51">
        <v>25</v>
      </c>
      <c r="B53" s="68" t="s">
        <v>12</v>
      </c>
      <c r="C53" s="68" t="s">
        <v>31</v>
      </c>
      <c r="D53" s="68" t="s">
        <v>11</v>
      </c>
      <c r="E53" s="69">
        <v>45015</v>
      </c>
      <c r="F53" s="70">
        <f>J53+K53+L53</f>
        <v>496.71000000000004</v>
      </c>
      <c r="G53" s="65">
        <f>F53/C$2</f>
        <v>1.9868400000000001E-2</v>
      </c>
      <c r="H53" s="71">
        <f>H51+F53</f>
        <v>26794.309999999998</v>
      </c>
      <c r="I53" s="60">
        <f>(H53/C$2)-1</f>
        <v>7.1772399999999958E-2</v>
      </c>
      <c r="J53" s="88">
        <v>-7.45</v>
      </c>
      <c r="K53" s="88">
        <v>0</v>
      </c>
      <c r="L53" s="88">
        <v>504.16</v>
      </c>
      <c r="M53" s="88"/>
    </row>
    <row r="54" spans="1:13" ht="15" thickBot="1" x14ac:dyDescent="0.35">
      <c r="A54" s="59"/>
      <c r="B54" s="52"/>
      <c r="C54" s="52"/>
      <c r="D54" s="52"/>
      <c r="E54" s="55"/>
      <c r="F54" s="59"/>
      <c r="G54" s="64"/>
      <c r="H54" s="58"/>
      <c r="I54" s="61"/>
      <c r="J54" s="89"/>
      <c r="K54" s="89"/>
      <c r="L54" s="89"/>
      <c r="M54" s="89"/>
    </row>
    <row r="55" spans="1:13" ht="15" thickBot="1" x14ac:dyDescent="0.35">
      <c r="A55" s="51">
        <v>26</v>
      </c>
      <c r="B55" s="68" t="s">
        <v>10</v>
      </c>
      <c r="C55" s="68" t="s">
        <v>32</v>
      </c>
      <c r="D55" s="68" t="s">
        <v>11</v>
      </c>
      <c r="E55" s="69">
        <v>45015</v>
      </c>
      <c r="F55" s="70">
        <f>J55+K55+L55</f>
        <v>527.30999999999995</v>
      </c>
      <c r="G55" s="65">
        <f>F55/C$2</f>
        <v>2.1092399999999997E-2</v>
      </c>
      <c r="H55" s="71">
        <f>H53+F55</f>
        <v>27321.62</v>
      </c>
      <c r="I55" s="60">
        <f>(H55/C$2)-1</f>
        <v>9.2864799999999859E-2</v>
      </c>
      <c r="J55" s="88">
        <v>-8.4700000000000006</v>
      </c>
      <c r="K55" s="88">
        <v>0</v>
      </c>
      <c r="L55" s="88">
        <v>535.78</v>
      </c>
      <c r="M55" s="88"/>
    </row>
    <row r="56" spans="1:13" ht="15" thickBot="1" x14ac:dyDescent="0.35">
      <c r="A56" s="59"/>
      <c r="B56" s="52"/>
      <c r="C56" s="52"/>
      <c r="D56" s="52"/>
      <c r="E56" s="55"/>
      <c r="F56" s="59"/>
      <c r="G56" s="64"/>
      <c r="H56" s="58"/>
      <c r="I56" s="61"/>
      <c r="J56" s="89"/>
      <c r="K56" s="89"/>
      <c r="L56" s="89"/>
      <c r="M56" s="89"/>
    </row>
    <row r="57" spans="1:13" ht="15" thickBot="1" x14ac:dyDescent="0.35">
      <c r="A57" s="67">
        <v>27</v>
      </c>
      <c r="B57" s="68" t="s">
        <v>12</v>
      </c>
      <c r="C57" s="68" t="s">
        <v>31</v>
      </c>
      <c r="D57" s="68" t="s">
        <v>13</v>
      </c>
      <c r="E57" s="69">
        <v>45016</v>
      </c>
      <c r="F57" s="70">
        <f>J57+K57+L57</f>
        <v>-10.959999999999999</v>
      </c>
      <c r="G57" s="65">
        <f>F57/C$2</f>
        <v>-4.3839999999999998E-4</v>
      </c>
      <c r="H57" s="71">
        <f>H55+F57</f>
        <v>27310.66</v>
      </c>
      <c r="I57" s="60">
        <f>(H57/C$2)-1</f>
        <v>9.2426399999999909E-2</v>
      </c>
      <c r="J57" s="88">
        <v>-9.26</v>
      </c>
      <c r="K57" s="88">
        <v>0</v>
      </c>
      <c r="L57" s="88">
        <v>-1.7</v>
      </c>
      <c r="M57" s="88"/>
    </row>
    <row r="58" spans="1:13" ht="15" thickBot="1" x14ac:dyDescent="0.35">
      <c r="A58" s="59"/>
      <c r="B58" s="52"/>
      <c r="C58" s="52"/>
      <c r="D58" s="52"/>
      <c r="E58" s="55"/>
      <c r="F58" s="59"/>
      <c r="G58" s="64"/>
      <c r="H58" s="58"/>
      <c r="I58" s="61"/>
      <c r="J58" s="89"/>
      <c r="K58" s="89"/>
      <c r="L58" s="89"/>
      <c r="M58" s="89"/>
    </row>
    <row r="59" spans="1:13" ht="15" thickBot="1" x14ac:dyDescent="0.35">
      <c r="A59" s="51">
        <v>28</v>
      </c>
      <c r="B59" s="53" t="s">
        <v>10</v>
      </c>
      <c r="C59" s="68" t="s">
        <v>32</v>
      </c>
      <c r="D59" s="53" t="s">
        <v>13</v>
      </c>
      <c r="E59" s="54">
        <v>45016</v>
      </c>
      <c r="F59" s="56">
        <f>J59+K59+L59</f>
        <v>-279.10999999999996</v>
      </c>
      <c r="G59" s="63">
        <f>F59/C$2</f>
        <v>-1.1164399999999998E-2</v>
      </c>
      <c r="H59" s="57">
        <f>H57+F59</f>
        <v>27031.55</v>
      </c>
      <c r="I59" s="62">
        <f>(H59/C$2)-1</f>
        <v>8.1261999999999945E-2</v>
      </c>
      <c r="J59" s="88">
        <v>-6.53</v>
      </c>
      <c r="K59" s="88">
        <v>0</v>
      </c>
      <c r="L59" s="88">
        <v>-272.58</v>
      </c>
      <c r="M59" s="88"/>
    </row>
    <row r="60" spans="1:13" ht="15" thickBot="1" x14ac:dyDescent="0.35">
      <c r="A60" s="59"/>
      <c r="B60" s="52"/>
      <c r="C60" s="52"/>
      <c r="D60" s="52"/>
      <c r="E60" s="55"/>
      <c r="F60" s="59"/>
      <c r="G60" s="64"/>
      <c r="H60" s="58"/>
      <c r="I60" s="61"/>
      <c r="J60" s="89"/>
      <c r="K60" s="89"/>
      <c r="L60" s="89"/>
      <c r="M60" s="89"/>
    </row>
    <row r="61" spans="1:13" ht="15" thickBot="1" x14ac:dyDescent="0.35">
      <c r="A61" s="51">
        <v>29</v>
      </c>
      <c r="B61" s="53" t="s">
        <v>10</v>
      </c>
      <c r="C61" s="68" t="s">
        <v>32</v>
      </c>
      <c r="D61" s="53" t="s">
        <v>14</v>
      </c>
      <c r="E61" s="54">
        <v>45355</v>
      </c>
      <c r="F61" s="56">
        <f>J61+K61+L61</f>
        <v>-259.86</v>
      </c>
      <c r="G61" s="63">
        <f>F61/C$2</f>
        <v>-1.03944E-2</v>
      </c>
      <c r="H61" s="57">
        <f>H59+F61</f>
        <v>26771.69</v>
      </c>
      <c r="I61" s="62">
        <f>(H61/C$2)-1</f>
        <v>7.086759999999992E-2</v>
      </c>
      <c r="J61" s="88">
        <v>-9.69</v>
      </c>
      <c r="K61" s="88">
        <v>0</v>
      </c>
      <c r="L61" s="88">
        <v>-250.17</v>
      </c>
      <c r="M61" s="88"/>
    </row>
    <row r="62" spans="1:13" ht="15" thickBot="1" x14ac:dyDescent="0.35">
      <c r="A62" s="59"/>
      <c r="B62" s="52"/>
      <c r="C62" s="52"/>
      <c r="D62" s="52"/>
      <c r="E62" s="55"/>
      <c r="F62" s="59"/>
      <c r="G62" s="64"/>
      <c r="H62" s="58"/>
      <c r="I62" s="61"/>
      <c r="J62" s="89"/>
      <c r="K62" s="89"/>
      <c r="L62" s="89"/>
      <c r="M62" s="89"/>
    </row>
    <row r="63" spans="1:13" ht="15" thickBot="1" x14ac:dyDescent="0.35">
      <c r="A63" s="67">
        <v>30</v>
      </c>
      <c r="B63" s="53" t="s">
        <v>12</v>
      </c>
      <c r="C63" s="68" t="s">
        <v>31</v>
      </c>
      <c r="D63" s="53" t="s">
        <v>16</v>
      </c>
      <c r="E63" s="54">
        <v>45357</v>
      </c>
      <c r="F63" s="56">
        <f>J63+K63+L63</f>
        <v>480.56</v>
      </c>
      <c r="G63" s="63">
        <f>F63/C$2</f>
        <v>1.9222400000000001E-2</v>
      </c>
      <c r="H63" s="57">
        <f>H61+F63</f>
        <v>27252.25</v>
      </c>
      <c r="I63" s="62">
        <f>(H63/C$2)-1</f>
        <v>9.0090000000000003E-2</v>
      </c>
      <c r="J63" s="88">
        <v>-16.59</v>
      </c>
      <c r="K63" s="88">
        <v>0</v>
      </c>
      <c r="L63" s="88">
        <v>497.15</v>
      </c>
      <c r="M63" s="88"/>
    </row>
    <row r="64" spans="1:13" ht="15" thickBot="1" x14ac:dyDescent="0.35">
      <c r="A64" s="59"/>
      <c r="B64" s="52"/>
      <c r="C64" s="52"/>
      <c r="D64" s="52"/>
      <c r="E64" s="55"/>
      <c r="F64" s="59"/>
      <c r="G64" s="64"/>
      <c r="H64" s="58"/>
      <c r="I64" s="61"/>
      <c r="J64" s="89"/>
      <c r="K64" s="89"/>
      <c r="L64" s="89"/>
      <c r="M64" s="89"/>
    </row>
    <row r="65" spans="1:13" ht="15" thickBot="1" x14ac:dyDescent="0.35">
      <c r="A65" s="51">
        <v>31</v>
      </c>
      <c r="B65" s="53" t="s">
        <v>10</v>
      </c>
      <c r="C65" s="68" t="s">
        <v>32</v>
      </c>
      <c r="D65" s="53" t="s">
        <v>16</v>
      </c>
      <c r="E65" s="54">
        <v>45357</v>
      </c>
      <c r="F65" s="56">
        <f>J65+K65+L65</f>
        <v>492.11</v>
      </c>
      <c r="G65" s="63">
        <f>F65/C$2</f>
        <v>1.9684400000000001E-2</v>
      </c>
      <c r="H65" s="57">
        <f>H63+F65</f>
        <v>27744.36</v>
      </c>
      <c r="I65" s="62">
        <f>(H65/C$2)-1</f>
        <v>0.10977440000000005</v>
      </c>
      <c r="J65" s="88">
        <v>-5.77</v>
      </c>
      <c r="K65" s="88">
        <v>0</v>
      </c>
      <c r="L65" s="88">
        <v>497.88</v>
      </c>
      <c r="M65" s="88"/>
    </row>
    <row r="66" spans="1:13" ht="15" thickBot="1" x14ac:dyDescent="0.35">
      <c r="A66" s="59"/>
      <c r="B66" s="52"/>
      <c r="C66" s="52"/>
      <c r="D66" s="52"/>
      <c r="E66" s="55"/>
      <c r="F66" s="52"/>
      <c r="G66" s="66"/>
      <c r="H66" s="58"/>
      <c r="I66" s="61"/>
      <c r="J66" s="89"/>
      <c r="K66" s="89"/>
      <c r="L66" s="89"/>
      <c r="M66" s="89"/>
    </row>
    <row r="67" spans="1:13" ht="15" thickBot="1" x14ac:dyDescent="0.35">
      <c r="A67" s="51">
        <v>32</v>
      </c>
      <c r="B67" s="53" t="s">
        <v>12</v>
      </c>
      <c r="C67" s="68" t="s">
        <v>31</v>
      </c>
      <c r="D67" s="53" t="s">
        <v>11</v>
      </c>
      <c r="E67" s="54">
        <v>45358</v>
      </c>
      <c r="F67" s="56">
        <f>J67+K67+L67</f>
        <v>493.03</v>
      </c>
      <c r="G67" s="63">
        <f>F67/C$2</f>
        <v>1.9721199999999998E-2</v>
      </c>
      <c r="H67" s="57">
        <f>H65+F67</f>
        <v>28237.39</v>
      </c>
      <c r="I67" s="62">
        <f>(H67/C$2)-1</f>
        <v>0.12949560000000004</v>
      </c>
      <c r="J67" s="88">
        <v>-17.37</v>
      </c>
      <c r="K67" s="88">
        <v>0</v>
      </c>
      <c r="L67" s="88">
        <v>510.4</v>
      </c>
      <c r="M67" s="88"/>
    </row>
    <row r="68" spans="1:13" ht="15" thickBot="1" x14ac:dyDescent="0.35">
      <c r="A68" s="59"/>
      <c r="B68" s="52"/>
      <c r="C68" s="52"/>
      <c r="D68" s="52"/>
      <c r="E68" s="55"/>
      <c r="F68" s="52"/>
      <c r="G68" s="66"/>
      <c r="H68" s="58"/>
      <c r="I68" s="61"/>
      <c r="J68" s="89"/>
      <c r="K68" s="89"/>
      <c r="L68" s="89"/>
      <c r="M68" s="89"/>
    </row>
    <row r="69" spans="1:13" ht="15" thickBot="1" x14ac:dyDescent="0.35">
      <c r="A69" s="67">
        <v>33</v>
      </c>
      <c r="B69" s="53" t="s">
        <v>12</v>
      </c>
      <c r="C69" s="68" t="s">
        <v>31</v>
      </c>
      <c r="D69" s="53" t="s">
        <v>13</v>
      </c>
      <c r="E69" s="54">
        <v>45359</v>
      </c>
      <c r="F69" s="56">
        <f>J69+K69+L69</f>
        <v>-16.760000000000002</v>
      </c>
      <c r="G69" s="63">
        <f>F69/C$2</f>
        <v>-6.7040000000000003E-4</v>
      </c>
      <c r="H69" s="57">
        <f>H67+F69</f>
        <v>28220.63</v>
      </c>
      <c r="I69" s="62">
        <f>(H69/C$2)-1</f>
        <v>0.12882520000000008</v>
      </c>
      <c r="J69" s="88">
        <v>-16.760000000000002</v>
      </c>
      <c r="K69" s="88">
        <v>0</v>
      </c>
      <c r="L69" s="88">
        <v>0</v>
      </c>
      <c r="M69" s="88"/>
    </row>
    <row r="70" spans="1:13" ht="15" thickBot="1" x14ac:dyDescent="0.35">
      <c r="A70" s="59"/>
      <c r="B70" s="52"/>
      <c r="C70" s="52"/>
      <c r="D70" s="52"/>
      <c r="E70" s="55"/>
      <c r="F70" s="52"/>
      <c r="G70" s="66"/>
      <c r="H70" s="58"/>
      <c r="I70" s="61"/>
      <c r="J70" s="89"/>
      <c r="K70" s="89"/>
      <c r="L70" s="89"/>
      <c r="M70" s="89"/>
    </row>
    <row r="71" spans="1:13" ht="15" thickBot="1" x14ac:dyDescent="0.35">
      <c r="A71" s="51">
        <v>34</v>
      </c>
      <c r="B71" s="53" t="s">
        <v>10</v>
      </c>
      <c r="C71" s="68" t="s">
        <v>32</v>
      </c>
      <c r="D71" s="53" t="s">
        <v>15</v>
      </c>
      <c r="E71" s="54">
        <v>45363</v>
      </c>
      <c r="F71" s="56">
        <f>J71+K71+L71</f>
        <v>-7.71</v>
      </c>
      <c r="G71" s="63">
        <f>F71/C$2</f>
        <v>-3.0840000000000002E-4</v>
      </c>
      <c r="H71" s="57">
        <f>H69+F71</f>
        <v>28212.920000000002</v>
      </c>
      <c r="I71" s="62">
        <f>(H71/C$2)-1</f>
        <v>0.1285168000000001</v>
      </c>
      <c r="J71" s="88">
        <v>-7.06</v>
      </c>
      <c r="K71" s="88">
        <v>0</v>
      </c>
      <c r="L71" s="88">
        <v>-0.65</v>
      </c>
      <c r="M71" s="88"/>
    </row>
    <row r="72" spans="1:13" ht="15" thickBot="1" x14ac:dyDescent="0.35">
      <c r="A72" s="59"/>
      <c r="B72" s="52"/>
      <c r="C72" s="52"/>
      <c r="D72" s="52"/>
      <c r="E72" s="55"/>
      <c r="F72" s="52"/>
      <c r="G72" s="66"/>
      <c r="H72" s="58"/>
      <c r="I72" s="61"/>
      <c r="J72" s="89"/>
      <c r="K72" s="89"/>
      <c r="L72" s="89"/>
      <c r="M72" s="89"/>
    </row>
    <row r="73" spans="1:13" ht="15" thickBot="1" x14ac:dyDescent="0.35">
      <c r="A73" s="51">
        <v>35</v>
      </c>
      <c r="B73" s="53" t="s">
        <v>10</v>
      </c>
      <c r="C73" s="68" t="s">
        <v>32</v>
      </c>
      <c r="D73" s="53" t="s">
        <v>16</v>
      </c>
      <c r="E73" s="54">
        <v>45364</v>
      </c>
      <c r="F73" s="56">
        <f>J73+K73+L73</f>
        <v>508.62</v>
      </c>
      <c r="G73" s="63">
        <f>F73/C$2</f>
        <v>2.03448E-2</v>
      </c>
      <c r="H73" s="57">
        <f>H71+F73</f>
        <v>28721.54</v>
      </c>
      <c r="I73" s="62">
        <f>(H73/C$2)-1</f>
        <v>0.14886160000000004</v>
      </c>
      <c r="J73" s="88">
        <v>-8.1300000000000008</v>
      </c>
      <c r="K73" s="88">
        <v>0</v>
      </c>
      <c r="L73" s="88">
        <v>516.75</v>
      </c>
      <c r="M73" s="88"/>
    </row>
    <row r="74" spans="1:13" ht="15" thickBot="1" x14ac:dyDescent="0.35">
      <c r="A74" s="59"/>
      <c r="B74" s="52"/>
      <c r="C74" s="52"/>
      <c r="D74" s="52"/>
      <c r="E74" s="55"/>
      <c r="F74" s="52"/>
      <c r="G74" s="66"/>
      <c r="H74" s="58"/>
      <c r="I74" s="61"/>
      <c r="J74" s="89"/>
      <c r="K74" s="89"/>
      <c r="L74" s="89"/>
      <c r="M74" s="89"/>
    </row>
    <row r="75" spans="1:13" ht="15" thickBot="1" x14ac:dyDescent="0.35">
      <c r="A75" s="67">
        <v>36</v>
      </c>
      <c r="B75" s="53" t="s">
        <v>10</v>
      </c>
      <c r="C75" s="68" t="s">
        <v>32</v>
      </c>
      <c r="D75" s="53" t="s">
        <v>11</v>
      </c>
      <c r="E75" s="54">
        <v>45365</v>
      </c>
      <c r="F75" s="56">
        <f>J75+K75+L75</f>
        <v>495.34</v>
      </c>
      <c r="G75" s="63">
        <f>F75/C$2</f>
        <v>1.9813600000000001E-2</v>
      </c>
      <c r="H75" s="57">
        <f>H73+F75</f>
        <v>29216.880000000001</v>
      </c>
      <c r="I75" s="62">
        <f>(H75/C$2)-1</f>
        <v>0.16867520000000003</v>
      </c>
      <c r="J75" s="88">
        <v>-8.66</v>
      </c>
      <c r="K75" s="88">
        <v>0</v>
      </c>
      <c r="L75" s="88">
        <v>504</v>
      </c>
      <c r="M75" s="88"/>
    </row>
    <row r="76" spans="1:13" ht="15" thickBot="1" x14ac:dyDescent="0.35">
      <c r="A76" s="59"/>
      <c r="B76" s="52"/>
      <c r="C76" s="52"/>
      <c r="D76" s="52"/>
      <c r="E76" s="55"/>
      <c r="F76" s="52"/>
      <c r="G76" s="66"/>
      <c r="H76" s="58"/>
      <c r="I76" s="61"/>
      <c r="J76" s="89"/>
      <c r="K76" s="89"/>
      <c r="L76" s="89"/>
      <c r="M76" s="89"/>
    </row>
    <row r="77" spans="1:13" ht="15" thickBot="1" x14ac:dyDescent="0.35">
      <c r="A77" s="51">
        <v>37</v>
      </c>
      <c r="B77" s="53" t="s">
        <v>12</v>
      </c>
      <c r="C77" s="68" t="s">
        <v>31</v>
      </c>
      <c r="D77" s="53" t="s">
        <v>14</v>
      </c>
      <c r="E77" s="54">
        <v>45369</v>
      </c>
      <c r="F77" s="56">
        <f>J77+K77+L77</f>
        <v>-28.26</v>
      </c>
      <c r="G77" s="63">
        <f>F77/C$2</f>
        <v>-1.1304000000000002E-3</v>
      </c>
      <c r="H77" s="57">
        <f>H75+F77</f>
        <v>29188.620000000003</v>
      </c>
      <c r="I77" s="62">
        <f>(H77/C$2)-1</f>
        <v>0.16754480000000016</v>
      </c>
      <c r="J77" s="88">
        <v>-28.26</v>
      </c>
      <c r="K77" s="88">
        <v>0</v>
      </c>
      <c r="L77" s="88">
        <v>0</v>
      </c>
      <c r="M77" s="88"/>
    </row>
    <row r="78" spans="1:13" ht="15" thickBot="1" x14ac:dyDescent="0.35">
      <c r="A78" s="59"/>
      <c r="B78" s="52"/>
      <c r="C78" s="52"/>
      <c r="D78" s="52"/>
      <c r="E78" s="55"/>
      <c r="F78" s="52"/>
      <c r="G78" s="66"/>
      <c r="H78" s="58"/>
      <c r="I78" s="61"/>
      <c r="J78" s="89"/>
      <c r="K78" s="89"/>
      <c r="L78" s="89"/>
      <c r="M78" s="89"/>
    </row>
    <row r="79" spans="1:13" ht="15" thickBot="1" x14ac:dyDescent="0.35">
      <c r="A79" s="51">
        <v>38</v>
      </c>
      <c r="B79" s="53" t="s">
        <v>10</v>
      </c>
      <c r="C79" s="68" t="s">
        <v>32</v>
      </c>
      <c r="D79" s="53" t="s">
        <v>14</v>
      </c>
      <c r="E79" s="54">
        <v>45369</v>
      </c>
      <c r="F79" s="56">
        <f>J79+K79+L79</f>
        <v>-274.20999999999998</v>
      </c>
      <c r="G79" s="63">
        <f>F79/C$2</f>
        <v>-1.09684E-2</v>
      </c>
      <c r="H79" s="57">
        <f>H77+F79</f>
        <v>28914.410000000003</v>
      </c>
      <c r="I79" s="62">
        <f>(H79/C$2)-1</f>
        <v>0.15657640000000006</v>
      </c>
      <c r="J79" s="88">
        <v>-8.2100000000000009</v>
      </c>
      <c r="K79" s="88">
        <v>0</v>
      </c>
      <c r="L79" s="88">
        <v>-266</v>
      </c>
      <c r="M79" s="88"/>
    </row>
    <row r="80" spans="1:13" ht="15" thickBot="1" x14ac:dyDescent="0.35">
      <c r="A80" s="59"/>
      <c r="B80" s="52"/>
      <c r="C80" s="52"/>
      <c r="D80" s="52"/>
      <c r="E80" s="55"/>
      <c r="F80" s="52"/>
      <c r="G80" s="66"/>
      <c r="H80" s="58"/>
      <c r="I80" s="61"/>
      <c r="J80" s="89"/>
      <c r="K80" s="89"/>
      <c r="L80" s="89"/>
      <c r="M80" s="89"/>
    </row>
    <row r="81" spans="1:13" ht="15" thickBot="1" x14ac:dyDescent="0.35">
      <c r="A81" s="67">
        <v>39</v>
      </c>
      <c r="B81" s="53" t="s">
        <v>12</v>
      </c>
      <c r="C81" s="68" t="s">
        <v>32</v>
      </c>
      <c r="D81" s="53" t="s">
        <v>15</v>
      </c>
      <c r="E81" s="54">
        <v>45370</v>
      </c>
      <c r="F81" s="56">
        <f>J81+K81+L81</f>
        <v>494.35</v>
      </c>
      <c r="G81" s="63">
        <f>F81/C$2</f>
        <v>1.9774E-2</v>
      </c>
      <c r="H81" s="57">
        <f>H79+F81</f>
        <v>29408.760000000002</v>
      </c>
      <c r="I81" s="62">
        <f>(H81/C$2)-1</f>
        <v>0.17635040000000002</v>
      </c>
      <c r="J81" s="88">
        <v>-16</v>
      </c>
      <c r="K81" s="88">
        <v>0</v>
      </c>
      <c r="L81" s="88">
        <v>510.35</v>
      </c>
      <c r="M81" s="88"/>
    </row>
    <row r="82" spans="1:13" ht="15" thickBot="1" x14ac:dyDescent="0.35">
      <c r="A82" s="59"/>
      <c r="B82" s="52"/>
      <c r="C82" s="52"/>
      <c r="D82" s="52"/>
      <c r="E82" s="55"/>
      <c r="F82" s="52"/>
      <c r="G82" s="66"/>
      <c r="H82" s="58"/>
      <c r="I82" s="61"/>
      <c r="J82" s="89"/>
      <c r="K82" s="89"/>
      <c r="L82" s="89"/>
      <c r="M82" s="89"/>
    </row>
    <row r="83" spans="1:13" ht="15" thickBot="1" x14ac:dyDescent="0.35">
      <c r="A83" s="51">
        <v>40</v>
      </c>
      <c r="B83" s="53" t="s">
        <v>12</v>
      </c>
      <c r="C83" s="68" t="s">
        <v>32</v>
      </c>
      <c r="D83" s="53" t="s">
        <v>13</v>
      </c>
      <c r="E83" s="54">
        <v>45373</v>
      </c>
      <c r="F83" s="56">
        <f>J83+K83+L83</f>
        <v>-15.38</v>
      </c>
      <c r="G83" s="63">
        <f>F83/C$2</f>
        <v>-6.1519999999999999E-4</v>
      </c>
      <c r="H83" s="57">
        <f>H81+F83</f>
        <v>29393.38</v>
      </c>
      <c r="I83" s="62">
        <f>(H83/C$2)-1</f>
        <v>0.17573520000000009</v>
      </c>
      <c r="J83" s="88">
        <v>-15.38</v>
      </c>
      <c r="K83" s="88">
        <v>0</v>
      </c>
      <c r="L83" s="88">
        <v>0</v>
      </c>
      <c r="M83" s="88"/>
    </row>
    <row r="84" spans="1:13" ht="15" thickBot="1" x14ac:dyDescent="0.35">
      <c r="A84" s="59"/>
      <c r="B84" s="52"/>
      <c r="C84" s="52"/>
      <c r="D84" s="52"/>
      <c r="E84" s="55"/>
      <c r="F84" s="52"/>
      <c r="G84" s="66"/>
      <c r="H84" s="58"/>
      <c r="I84" s="61"/>
      <c r="J84" s="89"/>
      <c r="K84" s="89"/>
      <c r="L84" s="89"/>
      <c r="M84" s="89"/>
    </row>
    <row r="85" spans="1:13" ht="15" thickBot="1" x14ac:dyDescent="0.35">
      <c r="A85" s="51">
        <v>41</v>
      </c>
      <c r="B85" s="53" t="s">
        <v>10</v>
      </c>
      <c r="C85" s="68" t="s">
        <v>32</v>
      </c>
      <c r="D85" s="53" t="s">
        <v>13</v>
      </c>
      <c r="E85" s="54">
        <v>45373</v>
      </c>
      <c r="F85" s="56">
        <f>J85+K85+L85</f>
        <v>-265.26000000000005</v>
      </c>
      <c r="G85" s="63">
        <f>F85/C$2</f>
        <v>-1.0610400000000002E-2</v>
      </c>
      <c r="H85" s="57">
        <f>H83+F85</f>
        <v>29128.120000000003</v>
      </c>
      <c r="I85" s="62">
        <f>(H85/C$2)-1</f>
        <v>0.16512480000000007</v>
      </c>
      <c r="J85" s="88">
        <v>-6.72</v>
      </c>
      <c r="K85" s="88">
        <v>0</v>
      </c>
      <c r="L85" s="88">
        <v>-258.54000000000002</v>
      </c>
      <c r="M85" s="88"/>
    </row>
    <row r="86" spans="1:13" ht="15" thickBot="1" x14ac:dyDescent="0.35">
      <c r="A86" s="59"/>
      <c r="B86" s="52"/>
      <c r="C86" s="52"/>
      <c r="D86" s="52"/>
      <c r="E86" s="55"/>
      <c r="F86" s="52"/>
      <c r="G86" s="66"/>
      <c r="H86" s="58"/>
      <c r="I86" s="61"/>
      <c r="J86" s="89"/>
      <c r="K86" s="89"/>
      <c r="L86" s="89"/>
      <c r="M86" s="89"/>
    </row>
    <row r="87" spans="1:13" ht="15" thickBot="1" x14ac:dyDescent="0.35">
      <c r="A87" s="67">
        <v>42</v>
      </c>
      <c r="B87" s="53" t="s">
        <v>10</v>
      </c>
      <c r="C87" s="68" t="s">
        <v>32</v>
      </c>
      <c r="D87" s="53" t="s">
        <v>14</v>
      </c>
      <c r="E87" s="54">
        <v>45376</v>
      </c>
      <c r="F87" s="56">
        <f>J87+K87+L87</f>
        <v>511.87</v>
      </c>
      <c r="G87" s="63">
        <f>F87/C$2</f>
        <v>2.0474800000000001E-2</v>
      </c>
      <c r="H87" s="57">
        <f>H85+F87</f>
        <v>29639.99</v>
      </c>
      <c r="I87" s="62">
        <f>(H87/C$2)-1</f>
        <v>0.18559959999999998</v>
      </c>
      <c r="J87" s="88">
        <v>-6.53</v>
      </c>
      <c r="K87" s="88">
        <v>0</v>
      </c>
      <c r="L87" s="88">
        <v>518.4</v>
      </c>
      <c r="M87" s="88"/>
    </row>
    <row r="88" spans="1:13" ht="15" thickBot="1" x14ac:dyDescent="0.35">
      <c r="A88" s="59"/>
      <c r="B88" s="52"/>
      <c r="C88" s="52"/>
      <c r="D88" s="52"/>
      <c r="E88" s="55"/>
      <c r="F88" s="52"/>
      <c r="G88" s="66"/>
      <c r="H88" s="58"/>
      <c r="I88" s="61"/>
      <c r="J88" s="89"/>
      <c r="K88" s="89"/>
      <c r="L88" s="89"/>
      <c r="M88" s="89"/>
    </row>
    <row r="89" spans="1:13" ht="15" thickBot="1" x14ac:dyDescent="0.35">
      <c r="A89" s="51">
        <v>43</v>
      </c>
      <c r="B89" s="53" t="s">
        <v>10</v>
      </c>
      <c r="C89" s="68" t="s">
        <v>32</v>
      </c>
      <c r="D89" s="53" t="s">
        <v>15</v>
      </c>
      <c r="E89" s="54">
        <v>45377</v>
      </c>
      <c r="F89" s="56">
        <f>J89+K89+L89</f>
        <v>-269.63</v>
      </c>
      <c r="G89" s="63">
        <f>F89/C$2</f>
        <v>-1.07852E-2</v>
      </c>
      <c r="H89" s="57">
        <f>H87+F89</f>
        <v>29370.36</v>
      </c>
      <c r="I89" s="62">
        <f>(H89/C$2)-1</f>
        <v>0.17481440000000004</v>
      </c>
      <c r="J89" s="88">
        <v>-3.95</v>
      </c>
      <c r="K89" s="88">
        <v>0</v>
      </c>
      <c r="L89" s="88">
        <v>-265.68</v>
      </c>
      <c r="M89" s="88"/>
    </row>
    <row r="90" spans="1:13" ht="15" thickBot="1" x14ac:dyDescent="0.35">
      <c r="A90" s="59"/>
      <c r="B90" s="52"/>
      <c r="C90" s="52"/>
      <c r="D90" s="52"/>
      <c r="E90" s="55"/>
      <c r="F90" s="52"/>
      <c r="G90" s="66"/>
      <c r="H90" s="58"/>
      <c r="I90" s="61"/>
      <c r="J90" s="89"/>
      <c r="K90" s="89"/>
      <c r="L90" s="89"/>
      <c r="M90" s="89"/>
    </row>
    <row r="91" spans="1:13" ht="15" thickBot="1" x14ac:dyDescent="0.35">
      <c r="A91" s="51">
        <v>44</v>
      </c>
      <c r="B91" s="53" t="s">
        <v>12</v>
      </c>
      <c r="C91" s="68" t="s">
        <v>32</v>
      </c>
      <c r="D91" s="53" t="s">
        <v>16</v>
      </c>
      <c r="E91" s="54">
        <v>45378</v>
      </c>
      <c r="F91" s="56">
        <f>J91+K91+L91</f>
        <v>-287.98999999999995</v>
      </c>
      <c r="G91" s="63">
        <f>F91/C$2</f>
        <v>-1.1519599999999998E-2</v>
      </c>
      <c r="H91" s="57">
        <f>H89+F91</f>
        <v>29082.37</v>
      </c>
      <c r="I91" s="62">
        <f>(H91/C$2)-1</f>
        <v>0.16329479999999985</v>
      </c>
      <c r="J91" s="88">
        <v>-20.149999999999999</v>
      </c>
      <c r="K91" s="88">
        <v>0</v>
      </c>
      <c r="L91" s="88">
        <v>-267.83999999999997</v>
      </c>
      <c r="M91" s="88"/>
    </row>
    <row r="92" spans="1:13" ht="15" thickBot="1" x14ac:dyDescent="0.35">
      <c r="A92" s="59"/>
      <c r="B92" s="52"/>
      <c r="C92" s="52"/>
      <c r="D92" s="52"/>
      <c r="E92" s="55"/>
      <c r="F92" s="52"/>
      <c r="G92" s="66"/>
      <c r="H92" s="58"/>
      <c r="I92" s="61"/>
      <c r="J92" s="89"/>
      <c r="K92" s="89"/>
      <c r="L92" s="89"/>
      <c r="M92" s="89"/>
    </row>
    <row r="93" spans="1:13" ht="15" thickBot="1" x14ac:dyDescent="0.35">
      <c r="A93" s="67">
        <v>45</v>
      </c>
      <c r="B93" s="53" t="s">
        <v>10</v>
      </c>
      <c r="C93" s="68" t="s">
        <v>32</v>
      </c>
      <c r="D93" s="53" t="s">
        <v>11</v>
      </c>
      <c r="E93" s="54">
        <v>45379</v>
      </c>
      <c r="F93" s="56">
        <f>J93+K93+L93</f>
        <v>-264.61</v>
      </c>
      <c r="G93" s="63">
        <f>F93/C$2</f>
        <v>-1.0584400000000001E-2</v>
      </c>
      <c r="H93" s="57">
        <f>H91+F93</f>
        <v>28817.759999999998</v>
      </c>
      <c r="I93" s="62">
        <f>(H93/C$2)-1</f>
        <v>0.15271039999999991</v>
      </c>
      <c r="J93" s="88">
        <v>-3.97</v>
      </c>
      <c r="K93" s="88">
        <v>0</v>
      </c>
      <c r="L93" s="88">
        <v>-260.64</v>
      </c>
      <c r="M93" s="88"/>
    </row>
    <row r="94" spans="1:13" ht="15" thickBot="1" x14ac:dyDescent="0.35">
      <c r="A94" s="59"/>
      <c r="B94" s="52"/>
      <c r="C94" s="52"/>
      <c r="D94" s="52"/>
      <c r="E94" s="55"/>
      <c r="F94" s="52"/>
      <c r="G94" s="66"/>
      <c r="H94" s="58"/>
      <c r="I94" s="61"/>
      <c r="J94" s="89"/>
      <c r="K94" s="89"/>
      <c r="L94" s="89"/>
      <c r="M94" s="89"/>
    </row>
    <row r="96" spans="1:13" ht="15" thickBot="1" x14ac:dyDescent="0.4"/>
    <row r="97" spans="1:5" ht="15" thickBot="1" x14ac:dyDescent="0.35">
      <c r="A97" s="78" t="s">
        <v>17</v>
      </c>
      <c r="B97" s="79"/>
      <c r="C97" s="79"/>
      <c r="D97" s="79"/>
      <c r="E97" s="80"/>
    </row>
    <row r="98" spans="1:5" ht="15" thickBot="1" x14ac:dyDescent="0.4">
      <c r="D98" s="14"/>
    </row>
    <row r="99" spans="1:5" ht="14.55" x14ac:dyDescent="0.35">
      <c r="A99" s="81" t="s">
        <v>18</v>
      </c>
      <c r="B99" s="82"/>
      <c r="C99" s="15">
        <f>G4</f>
        <v>0.15271040000000005</v>
      </c>
      <c r="D99" s="14"/>
    </row>
    <row r="100" spans="1:5" ht="14.55" x14ac:dyDescent="0.35">
      <c r="A100" s="72" t="s">
        <v>19</v>
      </c>
      <c r="B100" s="73">
        <f>ABS((F31+F32+F33+F36+F39+F45+F46+F50+F51+F53)/(F30+F34+F35+F37+F38+F40+F41+F42+F43+F44+F47+F48+F49+F52+F54))</f>
        <v>1.483845661553707</v>
      </c>
      <c r="C100" s="16">
        <f>ABS((G5+G9+G15+G17+G23+G35+G39+G49+G53+G55+G63+G65+G67+G73+G75+G81+G87)/(G7+G11+G13+G19+G21+G25+G27+G29+G31+G33+G37+G41+G43+G45+G47+G51+G57+G59+G61+G69+G71+G77+G79+G83+G85+G89+G91+G93))</f>
        <v>1.8164096247444554</v>
      </c>
      <c r="D100" s="17"/>
      <c r="E100" s="17"/>
    </row>
    <row r="101" spans="1:5" ht="14.55" x14ac:dyDescent="0.35">
      <c r="A101" s="72" t="s">
        <v>20</v>
      </c>
      <c r="B101" s="73">
        <f>B102+B103+B104</f>
        <v>25</v>
      </c>
      <c r="C101" s="18">
        <f>A93</f>
        <v>45</v>
      </c>
      <c r="D101" s="14"/>
    </row>
    <row r="102" spans="1:5" ht="14.55" x14ac:dyDescent="0.35">
      <c r="A102" s="72" t="s">
        <v>21</v>
      </c>
      <c r="B102" s="73">
        <v>9</v>
      </c>
      <c r="C102" s="18">
        <v>17</v>
      </c>
      <c r="D102" s="14"/>
    </row>
    <row r="103" spans="1:5" ht="14.55" x14ac:dyDescent="0.35">
      <c r="A103" s="72" t="s">
        <v>22</v>
      </c>
      <c r="B103" s="73">
        <v>9</v>
      </c>
      <c r="C103" s="18">
        <v>17</v>
      </c>
      <c r="D103" s="14"/>
    </row>
    <row r="104" spans="1:5" ht="14.55" x14ac:dyDescent="0.35">
      <c r="A104" s="72" t="s">
        <v>23</v>
      </c>
      <c r="B104" s="73">
        <v>7</v>
      </c>
      <c r="C104" s="18">
        <v>11</v>
      </c>
      <c r="D104" s="14"/>
    </row>
    <row r="105" spans="1:5" ht="14.55" x14ac:dyDescent="0.35">
      <c r="A105" s="72" t="s">
        <v>24</v>
      </c>
      <c r="B105" s="73">
        <f>B102/B101</f>
        <v>0.36</v>
      </c>
      <c r="C105" s="19">
        <f>C102/C101</f>
        <v>0.37777777777777777</v>
      </c>
      <c r="D105" s="14"/>
    </row>
    <row r="106" spans="1:5" ht="14.55" x14ac:dyDescent="0.35">
      <c r="A106" s="72" t="s">
        <v>25</v>
      </c>
      <c r="B106" s="73">
        <f>B103/B101</f>
        <v>0.36</v>
      </c>
      <c r="C106" s="19">
        <f>C103/C101</f>
        <v>0.37777777777777777</v>
      </c>
      <c r="D106" s="14"/>
    </row>
    <row r="107" spans="1:5" ht="14.55" x14ac:dyDescent="0.35">
      <c r="A107" s="72" t="s">
        <v>26</v>
      </c>
      <c r="B107" s="73">
        <f>B104/B101</f>
        <v>0.28000000000000003</v>
      </c>
      <c r="C107" s="19">
        <f>C104/C101</f>
        <v>0.24444444444444444</v>
      </c>
      <c r="D107" s="14"/>
    </row>
    <row r="108" spans="1:5" ht="14.55" x14ac:dyDescent="0.35">
      <c r="A108" s="72" t="s">
        <v>27</v>
      </c>
      <c r="B108" s="73">
        <v>3</v>
      </c>
      <c r="C108" s="18">
        <v>3</v>
      </c>
      <c r="D108" s="14"/>
    </row>
    <row r="109" spans="1:5" ht="14.55" x14ac:dyDescent="0.35">
      <c r="A109" s="72" t="s">
        <v>28</v>
      </c>
      <c r="B109" s="73">
        <v>3</v>
      </c>
      <c r="C109" s="18">
        <v>3</v>
      </c>
      <c r="D109" s="14"/>
    </row>
    <row r="110" spans="1:5" ht="14.55" x14ac:dyDescent="0.35">
      <c r="A110" s="72" t="s">
        <v>29</v>
      </c>
      <c r="B110" s="73">
        <v>1.8</v>
      </c>
      <c r="C110" s="18" t="s">
        <v>44</v>
      </c>
      <c r="D110" s="14"/>
    </row>
    <row r="111" spans="1:5" ht="15" thickBot="1" x14ac:dyDescent="0.4">
      <c r="A111" s="86" t="s">
        <v>30</v>
      </c>
      <c r="B111" s="87">
        <v>1.5</v>
      </c>
      <c r="C111" s="20" t="s">
        <v>45</v>
      </c>
      <c r="D111" s="14"/>
    </row>
    <row r="112" spans="1:5" ht="15" thickBot="1" x14ac:dyDescent="0.4">
      <c r="D112" s="14"/>
    </row>
    <row r="113" spans="1:4" ht="15" thickBot="1" x14ac:dyDescent="0.4">
      <c r="A113" s="83" t="s">
        <v>35</v>
      </c>
      <c r="B113" s="84"/>
      <c r="C113" s="85"/>
      <c r="D113" s="14"/>
    </row>
    <row r="114" spans="1:4" ht="15" thickBot="1" x14ac:dyDescent="0.4">
      <c r="A114" s="41" t="s">
        <v>36</v>
      </c>
      <c r="B114" s="42"/>
      <c r="C114" s="43"/>
      <c r="D114" s="14"/>
    </row>
    <row r="115" spans="1:4" ht="14.55" x14ac:dyDescent="0.35">
      <c r="A115" s="74" t="s">
        <v>37</v>
      </c>
      <c r="B115" s="75"/>
      <c r="C115" s="29">
        <v>11</v>
      </c>
      <c r="D115" s="14"/>
    </row>
    <row r="116" spans="1:4" ht="14.55" x14ac:dyDescent="0.35">
      <c r="A116" s="44" t="s">
        <v>38</v>
      </c>
      <c r="B116" s="45"/>
      <c r="C116" s="30">
        <v>2</v>
      </c>
      <c r="D116" s="14"/>
    </row>
    <row r="117" spans="1:4" x14ac:dyDescent="0.3">
      <c r="A117" s="44" t="s">
        <v>39</v>
      </c>
      <c r="B117" s="45"/>
      <c r="C117" s="30">
        <v>1</v>
      </c>
      <c r="D117" s="14"/>
    </row>
    <row r="118" spans="1:4" x14ac:dyDescent="0.3">
      <c r="A118" s="44" t="s">
        <v>47</v>
      </c>
      <c r="B118" s="45"/>
      <c r="C118" s="30">
        <v>2</v>
      </c>
      <c r="D118" s="14"/>
    </row>
    <row r="119" spans="1:4" x14ac:dyDescent="0.3">
      <c r="A119" s="44" t="s">
        <v>48</v>
      </c>
      <c r="B119" s="45"/>
      <c r="C119" s="30">
        <v>2</v>
      </c>
      <c r="D119" s="14"/>
    </row>
    <row r="120" spans="1:4" x14ac:dyDescent="0.3">
      <c r="A120" s="44" t="s">
        <v>49</v>
      </c>
      <c r="B120" s="45"/>
      <c r="C120" s="30">
        <v>3</v>
      </c>
      <c r="D120" s="14"/>
    </row>
    <row r="121" spans="1:4" x14ac:dyDescent="0.3">
      <c r="A121" s="44" t="s">
        <v>50</v>
      </c>
      <c r="B121" s="45"/>
      <c r="C121" s="30">
        <v>1</v>
      </c>
      <c r="D121" s="14"/>
    </row>
    <row r="122" spans="1:4" x14ac:dyDescent="0.3">
      <c r="A122" s="44" t="s">
        <v>51</v>
      </c>
      <c r="B122" s="45"/>
      <c r="C122" s="30">
        <v>2</v>
      </c>
      <c r="D122" s="14"/>
    </row>
    <row r="123" spans="1:4" x14ac:dyDescent="0.3">
      <c r="A123" s="46" t="s">
        <v>41</v>
      </c>
      <c r="B123" s="47"/>
      <c r="C123" s="31" t="s">
        <v>52</v>
      </c>
      <c r="D123" s="14"/>
    </row>
    <row r="124" spans="1:4" ht="15" thickBot="1" x14ac:dyDescent="0.35">
      <c r="A124" s="48"/>
      <c r="B124" s="49"/>
      <c r="C124" s="32"/>
      <c r="D124" s="14"/>
    </row>
    <row r="125" spans="1:4" ht="15" thickBot="1" x14ac:dyDescent="0.4">
      <c r="A125" s="27"/>
      <c r="B125" s="27"/>
      <c r="C125" s="28"/>
      <c r="D125" s="14"/>
    </row>
    <row r="126" spans="1:4" ht="15" thickBot="1" x14ac:dyDescent="0.35">
      <c r="A126" s="41" t="s">
        <v>40</v>
      </c>
      <c r="B126" s="42"/>
      <c r="C126" s="43"/>
      <c r="D126" s="14"/>
    </row>
    <row r="127" spans="1:4" ht="14.55" customHeight="1" x14ac:dyDescent="0.3">
      <c r="A127" s="74" t="s">
        <v>37</v>
      </c>
      <c r="B127" s="75"/>
      <c r="C127" s="29">
        <v>15</v>
      </c>
      <c r="D127" s="14"/>
    </row>
    <row r="128" spans="1:4" ht="14.55" customHeight="1" x14ac:dyDescent="0.3">
      <c r="A128" s="44" t="s">
        <v>38</v>
      </c>
      <c r="B128" s="45"/>
      <c r="C128" s="30">
        <v>7</v>
      </c>
      <c r="D128" s="14"/>
    </row>
    <row r="129" spans="1:4" x14ac:dyDescent="0.3">
      <c r="A129" s="44" t="s">
        <v>39</v>
      </c>
      <c r="B129" s="45"/>
      <c r="C129" s="30">
        <v>1</v>
      </c>
      <c r="D129" s="14"/>
    </row>
    <row r="130" spans="1:4" x14ac:dyDescent="0.3">
      <c r="A130" s="44" t="s">
        <v>47</v>
      </c>
      <c r="B130" s="45"/>
      <c r="C130" s="30">
        <v>3</v>
      </c>
      <c r="D130" s="14"/>
    </row>
    <row r="131" spans="1:4" x14ac:dyDescent="0.3">
      <c r="A131" s="44" t="s">
        <v>48</v>
      </c>
      <c r="B131" s="45"/>
      <c r="C131" s="30">
        <v>2</v>
      </c>
      <c r="D131" s="14"/>
    </row>
    <row r="132" spans="1:4" x14ac:dyDescent="0.3">
      <c r="A132" s="44" t="s">
        <v>49</v>
      </c>
      <c r="B132" s="45"/>
      <c r="C132" s="30">
        <v>6</v>
      </c>
      <c r="D132" s="14"/>
    </row>
    <row r="133" spans="1:4" x14ac:dyDescent="0.3">
      <c r="A133" s="44" t="s">
        <v>50</v>
      </c>
      <c r="B133" s="45"/>
      <c r="C133" s="30">
        <v>1</v>
      </c>
      <c r="D133" s="14"/>
    </row>
    <row r="134" spans="1:4" x14ac:dyDescent="0.3">
      <c r="A134" s="44" t="s">
        <v>51</v>
      </c>
      <c r="B134" s="45"/>
      <c r="C134" s="30">
        <v>3</v>
      </c>
      <c r="D134" s="14"/>
    </row>
    <row r="135" spans="1:4" ht="15" thickBot="1" x14ac:dyDescent="0.35">
      <c r="A135" s="39" t="s">
        <v>41</v>
      </c>
      <c r="B135" s="40"/>
      <c r="C135" s="31" t="s">
        <v>52</v>
      </c>
      <c r="D135" s="14"/>
    </row>
  </sheetData>
  <autoFilter ref="A4:M94"/>
  <sortState ref="A4:M94">
    <sortCondition ref="E5:E94"/>
  </sortState>
  <mergeCells count="621">
    <mergeCell ref="A123:B124"/>
    <mergeCell ref="A126:C126"/>
    <mergeCell ref="A127:B127"/>
    <mergeCell ref="A128:B128"/>
    <mergeCell ref="A129:B129"/>
    <mergeCell ref="A135:B135"/>
    <mergeCell ref="A111:B111"/>
    <mergeCell ref="A113:C113"/>
    <mergeCell ref="A114:C114"/>
    <mergeCell ref="A115:B115"/>
    <mergeCell ref="A116:B116"/>
    <mergeCell ref="A117:B117"/>
    <mergeCell ref="A130:B130"/>
    <mergeCell ref="A131:B131"/>
    <mergeCell ref="A132:B132"/>
    <mergeCell ref="A133:B133"/>
    <mergeCell ref="A134:B134"/>
    <mergeCell ref="A118:B118"/>
    <mergeCell ref="A119:B119"/>
    <mergeCell ref="A120:B120"/>
    <mergeCell ref="A121:B121"/>
    <mergeCell ref="A122:B12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7:E97"/>
    <mergeCell ref="J93:J94"/>
    <mergeCell ref="K93:K94"/>
    <mergeCell ref="L93:L94"/>
    <mergeCell ref="M93:M94"/>
    <mergeCell ref="M91:M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G91:G92"/>
    <mergeCell ref="H91:H92"/>
    <mergeCell ref="I91:I92"/>
    <mergeCell ref="J91:J92"/>
    <mergeCell ref="K91:K92"/>
    <mergeCell ref="L91:L92"/>
    <mergeCell ref="J89:J90"/>
    <mergeCell ref="K89:K90"/>
    <mergeCell ref="L89:L90"/>
    <mergeCell ref="M89:M90"/>
    <mergeCell ref="A91:A92"/>
    <mergeCell ref="B91:B92"/>
    <mergeCell ref="C91:C92"/>
    <mergeCell ref="D91:D92"/>
    <mergeCell ref="E91:E92"/>
    <mergeCell ref="F91:F92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5:J86"/>
    <mergeCell ref="K85:K86"/>
    <mergeCell ref="L85:L86"/>
    <mergeCell ref="M85:M86"/>
    <mergeCell ref="A87:A88"/>
    <mergeCell ref="B87:B88"/>
    <mergeCell ref="C87:C88"/>
    <mergeCell ref="D87:D88"/>
    <mergeCell ref="E87:E88"/>
    <mergeCell ref="F87:F88"/>
    <mergeCell ref="M87:M88"/>
    <mergeCell ref="G87:G88"/>
    <mergeCell ref="H87:H88"/>
    <mergeCell ref="I87:I88"/>
    <mergeCell ref="J87:J88"/>
    <mergeCell ref="K87:K88"/>
    <mergeCell ref="L87:L88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1:J82"/>
    <mergeCell ref="K81:K82"/>
    <mergeCell ref="L81:L82"/>
    <mergeCell ref="M81:M82"/>
    <mergeCell ref="A83:A84"/>
    <mergeCell ref="B83:B84"/>
    <mergeCell ref="C83:C84"/>
    <mergeCell ref="D83:D84"/>
    <mergeCell ref="E83:E84"/>
    <mergeCell ref="F83:F84"/>
    <mergeCell ref="M83:M84"/>
    <mergeCell ref="G83:G84"/>
    <mergeCell ref="H83:H84"/>
    <mergeCell ref="I83:I84"/>
    <mergeCell ref="J83:J84"/>
    <mergeCell ref="K83:K84"/>
    <mergeCell ref="L83:L84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77:J78"/>
    <mergeCell ref="K77:K78"/>
    <mergeCell ref="L77:L78"/>
    <mergeCell ref="M77:M78"/>
    <mergeCell ref="A79:A80"/>
    <mergeCell ref="B79:B80"/>
    <mergeCell ref="C79:C80"/>
    <mergeCell ref="D79:D80"/>
    <mergeCell ref="E79:E80"/>
    <mergeCell ref="F79:F80"/>
    <mergeCell ref="M79:M80"/>
    <mergeCell ref="G79:G80"/>
    <mergeCell ref="H79:H80"/>
    <mergeCell ref="I79:I80"/>
    <mergeCell ref="J79:J80"/>
    <mergeCell ref="K79:K80"/>
    <mergeCell ref="L79:L80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3:J74"/>
    <mergeCell ref="K73:K74"/>
    <mergeCell ref="L73:L74"/>
    <mergeCell ref="M73:M74"/>
    <mergeCell ref="A75:A76"/>
    <mergeCell ref="B75:B76"/>
    <mergeCell ref="C75:C76"/>
    <mergeCell ref="D75:D76"/>
    <mergeCell ref="E75:E76"/>
    <mergeCell ref="F75:F76"/>
    <mergeCell ref="M75:M76"/>
    <mergeCell ref="G75:G76"/>
    <mergeCell ref="H75:H76"/>
    <mergeCell ref="I75:I76"/>
    <mergeCell ref="J75:J76"/>
    <mergeCell ref="K75:K76"/>
    <mergeCell ref="L75:L76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L69:L70"/>
    <mergeCell ref="M69:M70"/>
    <mergeCell ref="A71:A72"/>
    <mergeCell ref="B71:B72"/>
    <mergeCell ref="C71:C72"/>
    <mergeCell ref="D71:D72"/>
    <mergeCell ref="E71:E72"/>
    <mergeCell ref="F71:F72"/>
    <mergeCell ref="M71:M72"/>
    <mergeCell ref="G71:G72"/>
    <mergeCell ref="H71:H72"/>
    <mergeCell ref="I71:I72"/>
    <mergeCell ref="J71:J72"/>
    <mergeCell ref="K71:K72"/>
    <mergeCell ref="L71:L72"/>
    <mergeCell ref="M67:M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G67:G68"/>
    <mergeCell ref="H67:H68"/>
    <mergeCell ref="I67:I68"/>
    <mergeCell ref="J67:J68"/>
    <mergeCell ref="K67:K68"/>
    <mergeCell ref="L67:L68"/>
    <mergeCell ref="A67:A68"/>
    <mergeCell ref="B67:B68"/>
    <mergeCell ref="C67:C68"/>
    <mergeCell ref="D67:D68"/>
    <mergeCell ref="E67:E68"/>
    <mergeCell ref="F67:F68"/>
    <mergeCell ref="J69:J70"/>
    <mergeCell ref="K69:K70"/>
    <mergeCell ref="J65:J66"/>
    <mergeCell ref="K65:K66"/>
    <mergeCell ref="L65:L66"/>
    <mergeCell ref="M65:M66"/>
    <mergeCell ref="M63:M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G63:G64"/>
    <mergeCell ref="H63:H64"/>
    <mergeCell ref="I63:I64"/>
    <mergeCell ref="J63:J64"/>
    <mergeCell ref="K63:K64"/>
    <mergeCell ref="L63:L64"/>
    <mergeCell ref="J61:J62"/>
    <mergeCell ref="K61:K62"/>
    <mergeCell ref="L61:L62"/>
    <mergeCell ref="M61:M62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57:J58"/>
    <mergeCell ref="K57:K58"/>
    <mergeCell ref="L57:L58"/>
    <mergeCell ref="M57:M58"/>
    <mergeCell ref="A59:A60"/>
    <mergeCell ref="B59:B60"/>
    <mergeCell ref="C59:C60"/>
    <mergeCell ref="D59:D60"/>
    <mergeCell ref="E59:E60"/>
    <mergeCell ref="F59:F60"/>
    <mergeCell ref="M59:M60"/>
    <mergeCell ref="G59:G60"/>
    <mergeCell ref="H59:H60"/>
    <mergeCell ref="I59:I60"/>
    <mergeCell ref="J59:J60"/>
    <mergeCell ref="K59:K60"/>
    <mergeCell ref="L59:L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3:J54"/>
    <mergeCell ref="K53:K54"/>
    <mergeCell ref="L53:L54"/>
    <mergeCell ref="M53:M54"/>
    <mergeCell ref="A55:A56"/>
    <mergeCell ref="B55:B56"/>
    <mergeCell ref="C55:C56"/>
    <mergeCell ref="D55:D56"/>
    <mergeCell ref="E55:E56"/>
    <mergeCell ref="F55:F56"/>
    <mergeCell ref="M55:M56"/>
    <mergeCell ref="G55:G56"/>
    <mergeCell ref="H55:H56"/>
    <mergeCell ref="I55:I56"/>
    <mergeCell ref="J55:J56"/>
    <mergeCell ref="K55:K56"/>
    <mergeCell ref="L55:L56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49:J50"/>
    <mergeCell ref="K49:K50"/>
    <mergeCell ref="L49:L50"/>
    <mergeCell ref="M49:M50"/>
    <mergeCell ref="A51:A52"/>
    <mergeCell ref="B51:B52"/>
    <mergeCell ref="C51:C52"/>
    <mergeCell ref="D51:D52"/>
    <mergeCell ref="E51:E52"/>
    <mergeCell ref="F51:F52"/>
    <mergeCell ref="M51:M52"/>
    <mergeCell ref="G51:G52"/>
    <mergeCell ref="H51:H52"/>
    <mergeCell ref="I51:I52"/>
    <mergeCell ref="J51:J52"/>
    <mergeCell ref="K51:K52"/>
    <mergeCell ref="L51:L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5:J46"/>
    <mergeCell ref="K45:K46"/>
    <mergeCell ref="L45:L46"/>
    <mergeCell ref="M45:M46"/>
    <mergeCell ref="A47:A48"/>
    <mergeCell ref="B47:B48"/>
    <mergeCell ref="C47:C48"/>
    <mergeCell ref="D47:D48"/>
    <mergeCell ref="E47:E48"/>
    <mergeCell ref="F47:F48"/>
    <mergeCell ref="M47:M48"/>
    <mergeCell ref="G47:G48"/>
    <mergeCell ref="H47:H48"/>
    <mergeCell ref="I47:I48"/>
    <mergeCell ref="J47:J48"/>
    <mergeCell ref="K47:K48"/>
    <mergeCell ref="L47:L48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1:J42"/>
    <mergeCell ref="K41:K42"/>
    <mergeCell ref="L41:L42"/>
    <mergeCell ref="M41:M42"/>
    <mergeCell ref="A43:A44"/>
    <mergeCell ref="B43:B44"/>
    <mergeCell ref="C43:C44"/>
    <mergeCell ref="D43:D44"/>
    <mergeCell ref="E43:E44"/>
    <mergeCell ref="F43:F44"/>
    <mergeCell ref="M43:M44"/>
    <mergeCell ref="G43:G44"/>
    <mergeCell ref="H43:H44"/>
    <mergeCell ref="I43:I44"/>
    <mergeCell ref="J43:J44"/>
    <mergeCell ref="K43:K44"/>
    <mergeCell ref="L43:L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37:J38"/>
    <mergeCell ref="K37:K38"/>
    <mergeCell ref="L37:L38"/>
    <mergeCell ref="M37:M38"/>
    <mergeCell ref="A39:A40"/>
    <mergeCell ref="B39:B40"/>
    <mergeCell ref="C39:C40"/>
    <mergeCell ref="D39:D40"/>
    <mergeCell ref="E39:E40"/>
    <mergeCell ref="F39:F40"/>
    <mergeCell ref="M39:M40"/>
    <mergeCell ref="G39:G40"/>
    <mergeCell ref="H39:H40"/>
    <mergeCell ref="I39:I40"/>
    <mergeCell ref="J39:J40"/>
    <mergeCell ref="K39:K40"/>
    <mergeCell ref="L39:L40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3:J34"/>
    <mergeCell ref="K33:K34"/>
    <mergeCell ref="L33:L34"/>
    <mergeCell ref="M33:M34"/>
    <mergeCell ref="A35:A36"/>
    <mergeCell ref="B35:B36"/>
    <mergeCell ref="C35:C36"/>
    <mergeCell ref="D35:D36"/>
    <mergeCell ref="E35:E36"/>
    <mergeCell ref="F35:F36"/>
    <mergeCell ref="M35:M36"/>
    <mergeCell ref="G35:G36"/>
    <mergeCell ref="H35:H36"/>
    <mergeCell ref="I35:I36"/>
    <mergeCell ref="J35:J36"/>
    <mergeCell ref="K35:K36"/>
    <mergeCell ref="L35:L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29:J30"/>
    <mergeCell ref="K29:K30"/>
    <mergeCell ref="L29:L30"/>
    <mergeCell ref="M29:M30"/>
    <mergeCell ref="A31:A32"/>
    <mergeCell ref="B31:B32"/>
    <mergeCell ref="C31:C32"/>
    <mergeCell ref="D31:D32"/>
    <mergeCell ref="E31:E32"/>
    <mergeCell ref="F31:F32"/>
    <mergeCell ref="M31:M32"/>
    <mergeCell ref="G31:G32"/>
    <mergeCell ref="H31:H32"/>
    <mergeCell ref="I31:I32"/>
    <mergeCell ref="J31:J32"/>
    <mergeCell ref="K31:K32"/>
    <mergeCell ref="L31:L32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5:J26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M27:M28"/>
    <mergeCell ref="G27:G28"/>
    <mergeCell ref="H27:H28"/>
    <mergeCell ref="I27:I28"/>
    <mergeCell ref="J27:J28"/>
    <mergeCell ref="K27:K28"/>
    <mergeCell ref="L27:L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1:J22"/>
    <mergeCell ref="K21:K22"/>
    <mergeCell ref="L21:L22"/>
    <mergeCell ref="M21:M22"/>
    <mergeCell ref="A23:A24"/>
    <mergeCell ref="B23:B24"/>
    <mergeCell ref="C23:C24"/>
    <mergeCell ref="D23:D24"/>
    <mergeCell ref="E23:E24"/>
    <mergeCell ref="F23:F24"/>
    <mergeCell ref="M23:M24"/>
    <mergeCell ref="G23:G24"/>
    <mergeCell ref="H23:H24"/>
    <mergeCell ref="I23:I24"/>
    <mergeCell ref="J23:J24"/>
    <mergeCell ref="K23:K24"/>
    <mergeCell ref="L23:L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17:J18"/>
    <mergeCell ref="K17:K18"/>
    <mergeCell ref="L17:L18"/>
    <mergeCell ref="M17:M18"/>
    <mergeCell ref="A19:A20"/>
    <mergeCell ref="B19:B20"/>
    <mergeCell ref="C19:C20"/>
    <mergeCell ref="D19:D20"/>
    <mergeCell ref="E19:E20"/>
    <mergeCell ref="F19:F20"/>
    <mergeCell ref="M19:M20"/>
    <mergeCell ref="G19:G20"/>
    <mergeCell ref="H19:H20"/>
    <mergeCell ref="I19:I20"/>
    <mergeCell ref="J19:J20"/>
    <mergeCell ref="K19:K20"/>
    <mergeCell ref="L19:L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3:J14"/>
    <mergeCell ref="K13:K14"/>
    <mergeCell ref="L13:L14"/>
    <mergeCell ref="M13:M14"/>
    <mergeCell ref="A15:A16"/>
    <mergeCell ref="B15:B16"/>
    <mergeCell ref="C15:C16"/>
    <mergeCell ref="D15:D16"/>
    <mergeCell ref="E15:E16"/>
    <mergeCell ref="F15:F16"/>
    <mergeCell ref="M15:M16"/>
    <mergeCell ref="G15:G16"/>
    <mergeCell ref="H15:H16"/>
    <mergeCell ref="I15:I16"/>
    <mergeCell ref="J15:J16"/>
    <mergeCell ref="K15:K16"/>
    <mergeCell ref="L15:L16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K9:K10"/>
    <mergeCell ref="L9:L10"/>
    <mergeCell ref="M9:M10"/>
    <mergeCell ref="A11:A12"/>
    <mergeCell ref="B11:B12"/>
    <mergeCell ref="C11:C12"/>
    <mergeCell ref="D11:D12"/>
    <mergeCell ref="E11:E12"/>
    <mergeCell ref="F11:F12"/>
    <mergeCell ref="M11:M12"/>
    <mergeCell ref="G11:G12"/>
    <mergeCell ref="H11:H12"/>
    <mergeCell ref="I11:I12"/>
    <mergeCell ref="J11:J12"/>
    <mergeCell ref="K11:K12"/>
    <mergeCell ref="L11:L12"/>
    <mergeCell ref="M5:M6"/>
    <mergeCell ref="A7:A8"/>
    <mergeCell ref="B7:B8"/>
    <mergeCell ref="C7:C8"/>
    <mergeCell ref="D7:D8"/>
    <mergeCell ref="E7:E8"/>
    <mergeCell ref="F7:F8"/>
    <mergeCell ref="M7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G7:G8"/>
    <mergeCell ref="H7:H8"/>
    <mergeCell ref="I7:I8"/>
    <mergeCell ref="J7:J8"/>
    <mergeCell ref="K7:K8"/>
    <mergeCell ref="L7:L8"/>
    <mergeCell ref="J9:J10"/>
    <mergeCell ref="A1:L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B45" activeCellId="1" sqref="B34:B38 B45:B48"/>
    </sheetView>
  </sheetViews>
  <sheetFormatPr baseColWidth="10" defaultRowHeight="14.4" x14ac:dyDescent="0.3"/>
  <sheetData>
    <row r="1" spans="1:3" x14ac:dyDescent="0.3">
      <c r="A1" s="92" t="s">
        <v>12</v>
      </c>
      <c r="B1" s="92"/>
      <c r="C1" s="92"/>
    </row>
    <row r="2" spans="1:3" x14ac:dyDescent="0.3">
      <c r="A2" s="33">
        <f>IF('SISTEMA INTEGRAL'!B5="EURUSD",'SISTEMA INTEGRAL'!E5,"")</f>
        <v>44986</v>
      </c>
      <c r="B2" s="34">
        <f>IF('SISTEMA INTEGRAL'!B5="EURUSD",'SISTEMA INTEGRAL'!G5,"")</f>
        <v>1.9904000000000002E-2</v>
      </c>
      <c r="C2" s="35">
        <f>B2</f>
        <v>1.9904000000000002E-2</v>
      </c>
    </row>
    <row r="3" spans="1:3" ht="14.55" x14ac:dyDescent="0.35">
      <c r="A3" s="33">
        <f>IF('SISTEMA INTEGRAL'!B9="EURUSD",'SISTEMA INTEGRAL'!E9,"")</f>
        <v>44987</v>
      </c>
      <c r="B3" s="34">
        <f>IF('SISTEMA INTEGRAL'!B9="EURUSD",'SISTEMA INTEGRAL'!G9,"")</f>
        <v>1.9705999999999998E-2</v>
      </c>
      <c r="C3" s="35">
        <f>C2+B3</f>
        <v>3.9609999999999999E-2</v>
      </c>
    </row>
    <row r="4" spans="1:3" ht="14.55" x14ac:dyDescent="0.35">
      <c r="A4" s="33">
        <f>IF('SISTEMA INTEGRAL'!B13="EURUSD",'SISTEMA INTEGRAL'!E13,"")</f>
        <v>44988</v>
      </c>
      <c r="B4" s="34">
        <f>IF('SISTEMA INTEGRAL'!B13="EURUSD",'SISTEMA INTEGRAL'!G13,"")</f>
        <v>-1.0866000000000001E-2</v>
      </c>
      <c r="C4" s="35">
        <f t="shared" ref="C4:C23" si="0">C3+B4</f>
        <v>2.8743999999999999E-2</v>
      </c>
    </row>
    <row r="5" spans="1:3" ht="14.55" x14ac:dyDescent="0.35">
      <c r="A5" s="33">
        <f>IF('SISTEMA INTEGRAL'!B15="EURUSD",'SISTEMA INTEGRAL'!E15,"")</f>
        <v>44992</v>
      </c>
      <c r="B5" s="34">
        <f>IF('SISTEMA INTEGRAL'!B15="EURUSD",'SISTEMA INTEGRAL'!G15,"")</f>
        <v>2.0584399999999999E-2</v>
      </c>
      <c r="C5" s="35">
        <f t="shared" si="0"/>
        <v>4.9328399999999994E-2</v>
      </c>
    </row>
    <row r="6" spans="1:3" ht="14.55" x14ac:dyDescent="0.35">
      <c r="A6" s="33">
        <f>IF('SISTEMA INTEGRAL'!B21="EURUSD",'SISTEMA INTEGRAL'!E21,"")</f>
        <v>44998</v>
      </c>
      <c r="B6" s="34">
        <f>IF('SISTEMA INTEGRAL'!B21="EURUSD",'SISTEMA INTEGRAL'!G21,"")</f>
        <v>-1.09576E-2</v>
      </c>
      <c r="C6" s="35">
        <f t="shared" si="0"/>
        <v>3.8370799999999997E-2</v>
      </c>
    </row>
    <row r="7" spans="1:3" ht="14.55" x14ac:dyDescent="0.35">
      <c r="A7" s="33">
        <f>IF('SISTEMA INTEGRAL'!B25="EURUSD",'SISTEMA INTEGRAL'!E25,"")</f>
        <v>44999</v>
      </c>
      <c r="B7" s="34">
        <f>IF('SISTEMA INTEGRAL'!B25="EURUSD",'SISTEMA INTEGRAL'!G25,"")</f>
        <v>-1.0692E-2</v>
      </c>
      <c r="C7" s="35">
        <f t="shared" si="0"/>
        <v>2.7678799999999996E-2</v>
      </c>
    </row>
    <row r="8" spans="1:3" ht="14.55" x14ac:dyDescent="0.35">
      <c r="A8" s="33">
        <f>IF('SISTEMA INTEGRAL'!B29="EURUSD",'SISTEMA INTEGRAL'!E29,"")</f>
        <v>45001</v>
      </c>
      <c r="B8" s="34">
        <f>IF('SISTEMA INTEGRAL'!B29="EURUSD",'SISTEMA INTEGRAL'!G29,"")</f>
        <v>-1.0931200000000002E-2</v>
      </c>
      <c r="C8" s="35">
        <f t="shared" si="0"/>
        <v>1.6747599999999994E-2</v>
      </c>
    </row>
    <row r="9" spans="1:3" ht="14.55" x14ac:dyDescent="0.35">
      <c r="A9" s="33">
        <f>IF('SISTEMA INTEGRAL'!B33="EURUSD",'SISTEMA INTEGRAL'!E33,"")</f>
        <v>45002</v>
      </c>
      <c r="B9" s="34">
        <f>IF('SISTEMA INTEGRAL'!B33="EURUSD",'SISTEMA INTEGRAL'!G33,"")</f>
        <v>-1.0720800000000001E-2</v>
      </c>
      <c r="C9" s="35">
        <f t="shared" si="0"/>
        <v>6.0267999999999936E-3</v>
      </c>
    </row>
    <row r="10" spans="1:3" ht="14.55" x14ac:dyDescent="0.35">
      <c r="A10" s="33">
        <f>IF('SISTEMA INTEGRAL'!B37="EURUSD",'SISTEMA INTEGRAL'!E37,"")</f>
        <v>45005</v>
      </c>
      <c r="B10" s="34">
        <f>IF('SISTEMA INTEGRAL'!B37="EURUSD",'SISTEMA INTEGRAL'!G37,"")</f>
        <v>-2.6879999999999997E-4</v>
      </c>
      <c r="C10" s="35">
        <f t="shared" si="0"/>
        <v>5.757999999999994E-3</v>
      </c>
    </row>
    <row r="11" spans="1:3" ht="14.55" x14ac:dyDescent="0.35">
      <c r="A11" s="33">
        <f>IF('SISTEMA INTEGRAL'!B39="EURUSD",'SISTEMA INTEGRAL'!E39,"")</f>
        <v>45006</v>
      </c>
      <c r="B11" s="34">
        <f>IF('SISTEMA INTEGRAL'!B39="EURUSD",'SISTEMA INTEGRAL'!G39,"")</f>
        <v>2.0182399999999996E-2</v>
      </c>
      <c r="C11" s="35">
        <f t="shared" si="0"/>
        <v>2.5940399999999988E-2</v>
      </c>
    </row>
    <row r="12" spans="1:3" ht="14.55" x14ac:dyDescent="0.35">
      <c r="A12" s="33">
        <f>IF('SISTEMA INTEGRAL'!B41="EURUSD",'SISTEMA INTEGRAL'!E41,"")</f>
        <v>45007</v>
      </c>
      <c r="B12" s="34">
        <f>IF('SISTEMA INTEGRAL'!B41="EURUSD",'SISTEMA INTEGRAL'!G41,"")</f>
        <v>-1.0812E-2</v>
      </c>
      <c r="C12" s="35">
        <f t="shared" si="0"/>
        <v>1.5128399999999988E-2</v>
      </c>
    </row>
    <row r="13" spans="1:3" ht="14.55" x14ac:dyDescent="0.35">
      <c r="A13" s="33">
        <f>IF('SISTEMA INTEGRAL'!B43="EURUSD",'SISTEMA INTEGRAL'!E43,"")</f>
        <v>45012</v>
      </c>
      <c r="B13" s="34">
        <f>IF('SISTEMA INTEGRAL'!B43="EURUSD",'SISTEMA INTEGRAL'!G43,"")</f>
        <v>-1.0768E-2</v>
      </c>
      <c r="C13" s="35">
        <f t="shared" si="0"/>
        <v>4.3603999999999882E-3</v>
      </c>
    </row>
    <row r="14" spans="1:3" ht="14.55" x14ac:dyDescent="0.35">
      <c r="A14" s="33">
        <f>IF('SISTEMA INTEGRAL'!B47="EURUSD",'SISTEMA INTEGRAL'!E47,"")</f>
        <v>45013</v>
      </c>
      <c r="B14" s="34">
        <f>IF('SISTEMA INTEGRAL'!B47="EURUSD",'SISTEMA INTEGRAL'!G47,"")</f>
        <v>-3.4880000000000002E-4</v>
      </c>
      <c r="C14" s="35">
        <f t="shared" si="0"/>
        <v>4.0115999999999884E-3</v>
      </c>
    </row>
    <row r="15" spans="1:3" ht="14.55" x14ac:dyDescent="0.35">
      <c r="A15" s="33">
        <f>IF('SISTEMA INTEGRAL'!B53="EURUSD",'SISTEMA INTEGRAL'!E53,"")</f>
        <v>45015</v>
      </c>
      <c r="B15" s="34">
        <f>IF('SISTEMA INTEGRAL'!B53="EURUSD",'SISTEMA INTEGRAL'!G53,"")</f>
        <v>1.9868400000000001E-2</v>
      </c>
      <c r="C15" s="35">
        <f t="shared" si="0"/>
        <v>2.3879999999999992E-2</v>
      </c>
    </row>
    <row r="16" spans="1:3" ht="14.55" x14ac:dyDescent="0.35">
      <c r="A16" s="33">
        <f>IF('SISTEMA INTEGRAL'!B57="EURUSD",'SISTEMA INTEGRAL'!E57,"")</f>
        <v>45016</v>
      </c>
      <c r="B16" s="34">
        <f>IF('SISTEMA INTEGRAL'!B57="EURUSD",'SISTEMA INTEGRAL'!G57,"")</f>
        <v>-4.3839999999999998E-4</v>
      </c>
      <c r="C16" s="35">
        <f t="shared" si="0"/>
        <v>2.3441599999999993E-2</v>
      </c>
    </row>
    <row r="17" spans="1:3" ht="14.55" x14ac:dyDescent="0.35">
      <c r="A17" s="33">
        <f>IF('SISTEMA INTEGRAL'!B63="EURUSD",'SISTEMA INTEGRAL'!E63,"")</f>
        <v>45357</v>
      </c>
      <c r="B17" s="34">
        <f>IF('SISTEMA INTEGRAL'!B63="EURUSD",'SISTEMA INTEGRAL'!G63,"")</f>
        <v>1.9222400000000001E-2</v>
      </c>
      <c r="C17" s="35">
        <f t="shared" si="0"/>
        <v>4.2663999999999994E-2</v>
      </c>
    </row>
    <row r="18" spans="1:3" ht="14.55" x14ac:dyDescent="0.35">
      <c r="A18" s="33">
        <f>IF('SISTEMA INTEGRAL'!B67="EURUSD",'SISTEMA INTEGRAL'!E67,"")</f>
        <v>45358</v>
      </c>
      <c r="B18" s="34">
        <f>IF('SISTEMA INTEGRAL'!B67="EURUSD",'SISTEMA INTEGRAL'!G67,"")</f>
        <v>1.9721199999999998E-2</v>
      </c>
      <c r="C18" s="35">
        <f t="shared" si="0"/>
        <v>6.2385199999999988E-2</v>
      </c>
    </row>
    <row r="19" spans="1:3" ht="14.55" x14ac:dyDescent="0.35">
      <c r="A19" s="33">
        <f>IF('SISTEMA INTEGRAL'!B69="EURUSD",'SISTEMA INTEGRAL'!E69,"")</f>
        <v>45359</v>
      </c>
      <c r="B19" s="34">
        <f>IF('SISTEMA INTEGRAL'!B69="EURUSD",'SISTEMA INTEGRAL'!G69,"")</f>
        <v>-6.7040000000000003E-4</v>
      </c>
      <c r="C19" s="35">
        <f t="shared" si="0"/>
        <v>6.1714799999999986E-2</v>
      </c>
    </row>
    <row r="20" spans="1:3" ht="14.55" x14ac:dyDescent="0.35">
      <c r="A20" s="33">
        <f>IF('SISTEMA INTEGRAL'!B77="EURUSD",'SISTEMA INTEGRAL'!E77,"")</f>
        <v>45369</v>
      </c>
      <c r="B20" s="34">
        <f>IF('SISTEMA INTEGRAL'!B77="EURUSD",'SISTEMA INTEGRAL'!G77,"")</f>
        <v>-1.1304000000000002E-3</v>
      </c>
      <c r="C20" s="35">
        <f t="shared" si="0"/>
        <v>6.0584399999999983E-2</v>
      </c>
    </row>
    <row r="21" spans="1:3" ht="14.55" x14ac:dyDescent="0.35">
      <c r="A21" s="33">
        <f>IF('SISTEMA INTEGRAL'!B81="EURUSD",'SISTEMA INTEGRAL'!E81,"")</f>
        <v>45370</v>
      </c>
      <c r="B21" s="34">
        <f>IF('SISTEMA INTEGRAL'!B81="EURUSD",'SISTEMA INTEGRAL'!G81,"")</f>
        <v>1.9774E-2</v>
      </c>
      <c r="C21" s="35">
        <f t="shared" si="0"/>
        <v>8.0358399999999983E-2</v>
      </c>
    </row>
    <row r="22" spans="1:3" ht="14.55" x14ac:dyDescent="0.35">
      <c r="A22" s="33">
        <f>IF('SISTEMA INTEGRAL'!B83="EURUSD",'SISTEMA INTEGRAL'!E83,"")</f>
        <v>45373</v>
      </c>
      <c r="B22" s="34">
        <f>IF('SISTEMA INTEGRAL'!B83="EURUSD",'SISTEMA INTEGRAL'!G83,"")</f>
        <v>-6.1519999999999999E-4</v>
      </c>
      <c r="C22" s="35">
        <f t="shared" si="0"/>
        <v>7.9743199999999986E-2</v>
      </c>
    </row>
    <row r="23" spans="1:3" x14ac:dyDescent="0.3">
      <c r="A23" s="33">
        <f>IF('SISTEMA INTEGRAL'!B91="EURUSD",'SISTEMA INTEGRAL'!E91,"")</f>
        <v>45378</v>
      </c>
      <c r="B23" s="34">
        <f>IF('SISTEMA INTEGRAL'!B91="EURUSD",'SISTEMA INTEGRAL'!G91,"")</f>
        <v>-1.1519599999999998E-2</v>
      </c>
      <c r="C23" s="35">
        <f t="shared" si="0"/>
        <v>6.8223599999999995E-2</v>
      </c>
    </row>
    <row r="24" spans="1:3" x14ac:dyDescent="0.3">
      <c r="A24" s="33" t="str">
        <f>IF('SISTEMA INTEGRAL'!B92="EURUSD",'SISTEMA INTEGRAL'!E92,"")</f>
        <v/>
      </c>
      <c r="B24" s="34" t="str">
        <f>IF('SISTEMA INTEGRAL'!B92="EURUSD",'SISTEMA INTEGRAL'!G92,"")</f>
        <v/>
      </c>
    </row>
    <row r="25" spans="1:3" x14ac:dyDescent="0.3">
      <c r="A25" s="93" t="s">
        <v>10</v>
      </c>
      <c r="B25" s="93"/>
      <c r="C25" s="93"/>
    </row>
    <row r="26" spans="1:3" x14ac:dyDescent="0.3">
      <c r="A26" s="33">
        <f>IF('SISTEMA INTEGRAL'!B7="XAUUSD",'SISTEMA INTEGRAL'!E7,"")</f>
        <v>44986</v>
      </c>
      <c r="B26" s="34">
        <f>IF('SISTEMA INTEGRAL'!B7="XAUUSD",'SISTEMA INTEGRAL'!G7,"")</f>
        <v>-1.0263599999999999E-2</v>
      </c>
      <c r="C26" s="35">
        <f>B26</f>
        <v>-1.0263599999999999E-2</v>
      </c>
    </row>
    <row r="27" spans="1:3" x14ac:dyDescent="0.3">
      <c r="A27" s="33">
        <f>IF('SISTEMA INTEGRAL'!B11="XAUUSD",'SISTEMA INTEGRAL'!E11,"")</f>
        <v>44987</v>
      </c>
      <c r="B27" s="34">
        <f>IF('SISTEMA INTEGRAL'!B11="XAUUSD",'SISTEMA INTEGRAL'!G11,"")</f>
        <v>-9.9799999999999993E-3</v>
      </c>
      <c r="C27" s="35">
        <f>C26+B27</f>
        <v>-2.02436E-2</v>
      </c>
    </row>
    <row r="28" spans="1:3" x14ac:dyDescent="0.3">
      <c r="A28" s="33">
        <f>IF('SISTEMA INTEGRAL'!B17="XAUUSD",'SISTEMA INTEGRAL'!E17,"")</f>
        <v>44992</v>
      </c>
      <c r="B28" s="34">
        <f>IF('SISTEMA INTEGRAL'!B17="XAUUSD",'SISTEMA INTEGRAL'!G17,"")</f>
        <v>1.8089600000000001E-2</v>
      </c>
      <c r="C28" s="35">
        <f t="shared" ref="C28:C48" si="1">C27+B28</f>
        <v>-2.1539999999999997E-3</v>
      </c>
    </row>
    <row r="29" spans="1:3" x14ac:dyDescent="0.3">
      <c r="A29" s="33">
        <f>IF('SISTEMA INTEGRAL'!B19="XAUUSD",'SISTEMA INTEGRAL'!E19,"")</f>
        <v>44995</v>
      </c>
      <c r="B29" s="34">
        <f>IF('SISTEMA INTEGRAL'!B19="XAUUSD",'SISTEMA INTEGRAL'!G19,"")</f>
        <v>-1.05772E-2</v>
      </c>
      <c r="C29" s="35">
        <f t="shared" si="1"/>
        <v>-1.27312E-2</v>
      </c>
    </row>
    <row r="30" spans="1:3" x14ac:dyDescent="0.3">
      <c r="A30" s="33">
        <f>IF('SISTEMA INTEGRAL'!B23="XAUUSD",'SISTEMA INTEGRAL'!E23,"")</f>
        <v>44998</v>
      </c>
      <c r="B30" s="34">
        <f>IF('SISTEMA INTEGRAL'!B23="XAUUSD",'SISTEMA INTEGRAL'!G23,"")</f>
        <v>1.9726E-2</v>
      </c>
      <c r="C30" s="35">
        <f t="shared" si="1"/>
        <v>6.9948000000000007E-3</v>
      </c>
    </row>
    <row r="31" spans="1:3" x14ac:dyDescent="0.3">
      <c r="A31" s="33">
        <f>IF('SISTEMA INTEGRAL'!B27="XAUUSD",'SISTEMA INTEGRAL'!E27,"")</f>
        <v>45000</v>
      </c>
      <c r="B31" s="34">
        <f>IF('SISTEMA INTEGRAL'!B27="XAUUSD",'SISTEMA INTEGRAL'!G27,"")</f>
        <v>-9.6000000000000002E-5</v>
      </c>
      <c r="C31" s="35">
        <f t="shared" si="1"/>
        <v>6.8988000000000009E-3</v>
      </c>
    </row>
    <row r="32" spans="1:3" x14ac:dyDescent="0.3">
      <c r="A32" s="33">
        <f>IF('SISTEMA INTEGRAL'!B31="XAUUSD",'SISTEMA INTEGRAL'!E31,"")</f>
        <v>45001</v>
      </c>
      <c r="B32" s="34">
        <f>IF('SISTEMA INTEGRAL'!B31="XAUUSD",'SISTEMA INTEGRAL'!G31,"")</f>
        <v>-2.084E-4</v>
      </c>
      <c r="C32" s="35">
        <f t="shared" si="1"/>
        <v>6.6904000000000009E-3</v>
      </c>
    </row>
    <row r="33" spans="1:3" x14ac:dyDescent="0.3">
      <c r="A33" s="33">
        <f>IF('SISTEMA INTEGRAL'!B35="XAUUSD",'SISTEMA INTEGRAL'!E35,"")</f>
        <v>45002</v>
      </c>
      <c r="B33" s="34">
        <f>IF('SISTEMA INTEGRAL'!B35="XAUUSD",'SISTEMA INTEGRAL'!G35,"")</f>
        <v>2.0686799999999998E-2</v>
      </c>
      <c r="C33" s="35">
        <f t="shared" si="1"/>
        <v>2.7377199999999997E-2</v>
      </c>
    </row>
    <row r="34" spans="1:3" x14ac:dyDescent="0.3">
      <c r="A34" s="33">
        <f>IF('SISTEMA INTEGRAL'!B45="XAUUSD",'SISTEMA INTEGRAL'!E45,"")</f>
        <v>45012</v>
      </c>
      <c r="B34" s="34">
        <f>IF('SISTEMA INTEGRAL'!B45="XAUUSD",'SISTEMA INTEGRAL'!G45,"")</f>
        <v>-1.552E-4</v>
      </c>
      <c r="C34" s="35">
        <f t="shared" si="1"/>
        <v>2.7221999999999996E-2</v>
      </c>
    </row>
    <row r="35" spans="1:3" x14ac:dyDescent="0.3">
      <c r="A35" s="33">
        <f>IF('SISTEMA INTEGRAL'!B49="XAUUSD",'SISTEMA INTEGRAL'!E49,"")</f>
        <v>45013</v>
      </c>
      <c r="B35" s="34">
        <f>IF('SISTEMA INTEGRAL'!B49="XAUUSD",'SISTEMA INTEGRAL'!G49,"")</f>
        <v>2.0886399999999999E-2</v>
      </c>
      <c r="C35" s="35">
        <f t="shared" si="1"/>
        <v>4.8108399999999996E-2</v>
      </c>
    </row>
    <row r="36" spans="1:3" x14ac:dyDescent="0.3">
      <c r="A36" s="33">
        <f>IF('SISTEMA INTEGRAL'!B51="XAUUSD",'SISTEMA INTEGRAL'!E51,"")</f>
        <v>45014</v>
      </c>
      <c r="B36" s="34">
        <f>IF('SISTEMA INTEGRAL'!B51="XAUUSD",'SISTEMA INTEGRAL'!G51,"")</f>
        <v>-2.1600000000000002E-4</v>
      </c>
      <c r="C36" s="35">
        <f t="shared" si="1"/>
        <v>4.7892399999999995E-2</v>
      </c>
    </row>
    <row r="37" spans="1:3" x14ac:dyDescent="0.3">
      <c r="A37" s="33">
        <f>IF('SISTEMA INTEGRAL'!B55="XAUUSD",'SISTEMA INTEGRAL'!E55,"")</f>
        <v>45015</v>
      </c>
      <c r="B37" s="34">
        <f>IF('SISTEMA INTEGRAL'!B55="XAUUSD",'SISTEMA INTEGRAL'!G55,"")</f>
        <v>2.1092399999999997E-2</v>
      </c>
      <c r="C37" s="35">
        <f t="shared" si="1"/>
        <v>6.8984799999999985E-2</v>
      </c>
    </row>
    <row r="38" spans="1:3" x14ac:dyDescent="0.3">
      <c r="A38" s="33">
        <f>IF('SISTEMA INTEGRAL'!B59="XAUUSD",'SISTEMA INTEGRAL'!E59,"")</f>
        <v>45016</v>
      </c>
      <c r="B38" s="34">
        <f>IF('SISTEMA INTEGRAL'!B59="XAUUSD",'SISTEMA INTEGRAL'!G59,"")</f>
        <v>-1.1164399999999998E-2</v>
      </c>
      <c r="C38" s="35">
        <f t="shared" si="1"/>
        <v>5.7820399999999987E-2</v>
      </c>
    </row>
    <row r="39" spans="1:3" x14ac:dyDescent="0.3">
      <c r="A39" s="33">
        <f>IF('SISTEMA INTEGRAL'!B61="XAUUSD",'SISTEMA INTEGRAL'!E61,"")</f>
        <v>45355</v>
      </c>
      <c r="B39" s="34">
        <f>IF('SISTEMA INTEGRAL'!B61="XAUUSD",'SISTEMA INTEGRAL'!G61,"")</f>
        <v>-1.03944E-2</v>
      </c>
      <c r="C39" s="35">
        <f t="shared" si="1"/>
        <v>4.7425999999999989E-2</v>
      </c>
    </row>
    <row r="40" spans="1:3" x14ac:dyDescent="0.3">
      <c r="A40" s="33">
        <f>IF('SISTEMA INTEGRAL'!B65="XAUUSD",'SISTEMA INTEGRAL'!E65,"")</f>
        <v>45357</v>
      </c>
      <c r="B40" s="34">
        <f>IF('SISTEMA INTEGRAL'!B65="XAUUSD",'SISTEMA INTEGRAL'!G65,"")</f>
        <v>1.9684400000000001E-2</v>
      </c>
      <c r="C40" s="35">
        <f t="shared" si="1"/>
        <v>6.7110399999999987E-2</v>
      </c>
    </row>
    <row r="41" spans="1:3" x14ac:dyDescent="0.3">
      <c r="A41" s="33">
        <f>IF('SISTEMA INTEGRAL'!B71="XAUUSD",'SISTEMA INTEGRAL'!E71,"")</f>
        <v>45363</v>
      </c>
      <c r="B41" s="34">
        <f>IF('SISTEMA INTEGRAL'!B71="XAUUSD",'SISTEMA INTEGRAL'!G71,"")</f>
        <v>-3.0840000000000002E-4</v>
      </c>
      <c r="C41" s="35">
        <f t="shared" si="1"/>
        <v>6.6801999999999986E-2</v>
      </c>
    </row>
    <row r="42" spans="1:3" x14ac:dyDescent="0.3">
      <c r="A42" s="33">
        <f>IF('SISTEMA INTEGRAL'!B73="XAUUSD",'SISTEMA INTEGRAL'!E73,"")</f>
        <v>45364</v>
      </c>
      <c r="B42" s="34">
        <f>IF('SISTEMA INTEGRAL'!B73="XAUUSD",'SISTEMA INTEGRAL'!G73,"")</f>
        <v>2.03448E-2</v>
      </c>
      <c r="C42" s="35">
        <f t="shared" si="1"/>
        <v>8.7146799999999983E-2</v>
      </c>
    </row>
    <row r="43" spans="1:3" x14ac:dyDescent="0.3">
      <c r="A43" s="33">
        <f>IF('SISTEMA INTEGRAL'!B75="XAUUSD",'SISTEMA INTEGRAL'!E75,"")</f>
        <v>45365</v>
      </c>
      <c r="B43" s="34">
        <f>IF('SISTEMA INTEGRAL'!B75="XAUUSD",'SISTEMA INTEGRAL'!G75,"")</f>
        <v>1.9813600000000001E-2</v>
      </c>
      <c r="C43" s="35">
        <f t="shared" si="1"/>
        <v>0.10696039999999998</v>
      </c>
    </row>
    <row r="44" spans="1:3" x14ac:dyDescent="0.3">
      <c r="A44" s="33">
        <f>IF('SISTEMA INTEGRAL'!B79="XAUUSD",'SISTEMA INTEGRAL'!E79,"")</f>
        <v>45369</v>
      </c>
      <c r="B44" s="34">
        <f>IF('SISTEMA INTEGRAL'!B79="XAUUSD",'SISTEMA INTEGRAL'!G79,"")</f>
        <v>-1.09684E-2</v>
      </c>
      <c r="C44" s="35">
        <f t="shared" si="1"/>
        <v>9.599199999999998E-2</v>
      </c>
    </row>
    <row r="45" spans="1:3" x14ac:dyDescent="0.3">
      <c r="A45" s="33">
        <f>IF('SISTEMA INTEGRAL'!B85="XAUUSD",'SISTEMA INTEGRAL'!E85,"")</f>
        <v>45373</v>
      </c>
      <c r="B45" s="34">
        <f>IF('SISTEMA INTEGRAL'!B85="XAUUSD",'SISTEMA INTEGRAL'!G85,"")</f>
        <v>-1.0610400000000002E-2</v>
      </c>
      <c r="C45" s="35">
        <f t="shared" si="1"/>
        <v>8.5381599999999974E-2</v>
      </c>
    </row>
    <row r="46" spans="1:3" x14ac:dyDescent="0.3">
      <c r="A46" s="33">
        <f>IF('SISTEMA INTEGRAL'!B87="XAUUSD",'SISTEMA INTEGRAL'!E87,"")</f>
        <v>45376</v>
      </c>
      <c r="B46" s="34">
        <f>IF('SISTEMA INTEGRAL'!B87="XAUUSD",'SISTEMA INTEGRAL'!G87,"")</f>
        <v>2.0474800000000001E-2</v>
      </c>
      <c r="C46" s="35">
        <f t="shared" si="1"/>
        <v>0.10585639999999998</v>
      </c>
    </row>
    <row r="47" spans="1:3" x14ac:dyDescent="0.3">
      <c r="A47" s="33">
        <f>IF('SISTEMA INTEGRAL'!B89="XAUUSD",'SISTEMA INTEGRAL'!E89,"")</f>
        <v>45377</v>
      </c>
      <c r="B47" s="34">
        <f>IF('SISTEMA INTEGRAL'!B89="XAUUSD",'SISTEMA INTEGRAL'!G89,"")</f>
        <v>-1.07852E-2</v>
      </c>
      <c r="C47" s="35">
        <f t="shared" si="1"/>
        <v>9.5071199999999981E-2</v>
      </c>
    </row>
    <row r="48" spans="1:3" x14ac:dyDescent="0.3">
      <c r="A48" s="33">
        <f>IF('SISTEMA INTEGRAL'!B93="XAUUSD",'SISTEMA INTEGRAL'!E93,"")</f>
        <v>45379</v>
      </c>
      <c r="B48" s="34">
        <f>IF('SISTEMA INTEGRAL'!B93="XAUUSD",'SISTEMA INTEGRAL'!G93,"")</f>
        <v>-1.0584400000000001E-2</v>
      </c>
      <c r="C48" s="35">
        <f t="shared" si="1"/>
        <v>8.4486799999999973E-2</v>
      </c>
    </row>
    <row r="49" spans="1:2" x14ac:dyDescent="0.3">
      <c r="A49" s="33" t="str">
        <f>IF('SISTEMA INTEGRAL'!B94="XAUUSD",'SISTEMA INTEGRAL'!E94,"")</f>
        <v/>
      </c>
      <c r="B49" s="34" t="str">
        <f>IF('SISTEMA INTEGRAL'!B94="XAUUSD",'SISTEMA INTEGRAL'!G94,"")</f>
        <v/>
      </c>
    </row>
    <row r="50" spans="1:2" x14ac:dyDescent="0.3">
      <c r="A50" s="33" t="str">
        <f>IF('SISTEMA INTEGRAL'!B95="XAUUSD",'SISTEMA INTEGRAL'!E95,"")</f>
        <v/>
      </c>
      <c r="B50" s="34" t="str">
        <f>IF('SISTEMA INTEGRAL'!B95="XAUUSD",'SISTEMA INTEGRAL'!G95,"")</f>
        <v/>
      </c>
    </row>
    <row r="51" spans="1:2" x14ac:dyDescent="0.3">
      <c r="A51" s="33" t="str">
        <f>IF('SISTEMA INTEGRAL'!B96="XAUUSD",'SISTEMA INTEGRAL'!E96,"")</f>
        <v/>
      </c>
      <c r="B51" s="34" t="str">
        <f>IF('SISTEMA INTEGRAL'!B96="XAUUSD",'SISTEMA INTEGRAL'!G96,"")</f>
        <v/>
      </c>
    </row>
    <row r="52" spans="1:2" x14ac:dyDescent="0.3">
      <c r="A52" s="33" t="str">
        <f>IF('SISTEMA INTEGRAL'!B97="XAUUSD",'SISTEMA INTEGRAL'!E97,"")</f>
        <v/>
      </c>
      <c r="B52" s="34" t="str">
        <f>IF('SISTEMA INTEGRAL'!B97="XAUUSD",'SISTEMA INTEGRAL'!G97,"")</f>
        <v/>
      </c>
    </row>
    <row r="53" spans="1:2" x14ac:dyDescent="0.3">
      <c r="A53" s="33" t="str">
        <f>IF('SISTEMA INTEGRAL'!B98="XAUUSD",'SISTEMA INTEGRAL'!E98,"")</f>
        <v/>
      </c>
      <c r="B53" s="34" t="str">
        <f>IF('SISTEMA INTEGRAL'!B98="XAUUSD",'SISTEMA INTEGRAL'!G98,"")</f>
        <v/>
      </c>
    </row>
    <row r="54" spans="1:2" x14ac:dyDescent="0.3">
      <c r="A54" s="33" t="str">
        <f>IF('SISTEMA INTEGRAL'!B99="XAUUSD",'SISTEMA INTEGRAL'!E99,"")</f>
        <v/>
      </c>
      <c r="B54" s="34" t="str">
        <f>IF('SISTEMA INTEGRAL'!B99="XAUUSD",'SISTEMA INTEGRAL'!G99,"")</f>
        <v/>
      </c>
    </row>
    <row r="55" spans="1:2" x14ac:dyDescent="0.3">
      <c r="A55" s="33" t="str">
        <f>IF('SISTEMA INTEGRAL'!B100="XAUUSD",'SISTEMA INTEGRAL'!E100,"")</f>
        <v/>
      </c>
      <c r="B55" s="34" t="str">
        <f>IF('SISTEMA INTEGRAL'!B100="XAUUSD",'SISTEMA INTEGRAL'!G100,"")</f>
        <v/>
      </c>
    </row>
  </sheetData>
  <mergeCells count="2">
    <mergeCell ref="A1:C1"/>
    <mergeCell ref="A25:C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SISTEMA INTEGRAL</vt:lpstr>
      <vt:lpstr>EURUSD_XAUUSD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FERNANDEZ</dc:creator>
  <cp:lastModifiedBy>VICTOR FERNANDEZ</cp:lastModifiedBy>
  <dcterms:created xsi:type="dcterms:W3CDTF">2025-02-03T22:57:20Z</dcterms:created>
  <dcterms:modified xsi:type="dcterms:W3CDTF">2025-03-03T04:53:28Z</dcterms:modified>
</cp:coreProperties>
</file>